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45" windowWidth="18780" windowHeight="12405" tabRatio="734" activeTab="4"/>
  </bookViews>
  <sheets>
    <sheet name="Navi" sheetId="14" r:id="rId1"/>
    <sheet name="Daten" sheetId="19" r:id="rId2"/>
    <sheet name="Parameter" sheetId="5" r:id="rId3"/>
    <sheet name="Finanzierungssaldo" sheetId="9" r:id="rId4"/>
    <sheet name="Harz IV-BD" sheetId="12" r:id="rId5"/>
    <sheet name="Bsp. Ausw. Unt." sheetId="21" r:id="rId6"/>
    <sheet name="Netto-ESt %" sheetId="15" r:id="rId7"/>
    <sheet name="Netto-A %" sheetId="16" r:id="rId8"/>
    <sheet name="verf. Eink." sheetId="17" r:id="rId9"/>
    <sheet name="Grundtabelle" sheetId="1" r:id="rId10"/>
    <sheet name="Daten Abgabensatz" sheetId="2" r:id="rId11"/>
    <sheet name="Daten verfEink" sheetId="3" r:id="rId12"/>
    <sheet name="Daten Nettosteuersatz" sheetId="4" r:id="rId13"/>
    <sheet name="unterm Mindestlohn" sheetId="20" r:id="rId14"/>
  </sheets>
  <definedNames>
    <definedName name="_xlnm.Print_Area" localSheetId="5">'Bsp. Ausw. Unt.'!$B$4:$J$19</definedName>
    <definedName name="_xlnm.Print_Area" localSheetId="3">Finanzierungssaldo!$B$2:$E$56</definedName>
    <definedName name="_xlnm.Print_Area" localSheetId="9">Grundtabelle!$A$1:$AB$85</definedName>
    <definedName name="_xlnm.Print_Area" localSheetId="4">'Harz IV-BD'!$B$2:$I$84</definedName>
  </definedNames>
  <calcPr calcId="152511"/>
</workbook>
</file>

<file path=xl/calcChain.xml><?xml version="1.0" encoding="utf-8"?>
<calcChain xmlns="http://schemas.openxmlformats.org/spreadsheetml/2006/main">
  <c r="C67" i="12" l="1"/>
  <c r="E54" i="12"/>
  <c r="F54" i="12"/>
  <c r="G54" i="12"/>
  <c r="H54" i="12"/>
  <c r="H57" i="12"/>
  <c r="I54" i="12"/>
  <c r="D54" i="12"/>
  <c r="H39" i="12"/>
  <c r="I39" i="12"/>
  <c r="G39" i="12"/>
  <c r="F39" i="12"/>
  <c r="E39" i="12"/>
  <c r="D39" i="12"/>
  <c r="D10" i="12"/>
  <c r="I10" i="21"/>
  <c r="G10" i="21"/>
  <c r="E5" i="5"/>
  <c r="C292" i="4"/>
  <c r="C225" i="4"/>
  <c r="C207" i="4"/>
  <c r="D207" i="4"/>
  <c r="C117" i="4"/>
  <c r="C41" i="4"/>
  <c r="D41" i="4"/>
  <c r="C36" i="4"/>
  <c r="D36" i="4"/>
  <c r="C25" i="4"/>
  <c r="D25" i="4"/>
  <c r="C20" i="4"/>
  <c r="C9" i="4"/>
  <c r="C5" i="4"/>
  <c r="G15" i="21"/>
  <c r="G26" i="21"/>
  <c r="G25" i="21"/>
  <c r="H25" i="21"/>
  <c r="G17" i="21"/>
  <c r="G16" i="21"/>
  <c r="I15" i="21"/>
  <c r="I26" i="21"/>
  <c r="E26" i="21"/>
  <c r="D26" i="21"/>
  <c r="F26" i="21"/>
  <c r="I25" i="21"/>
  <c r="E25" i="21"/>
  <c r="D25" i="21"/>
  <c r="D21" i="21"/>
  <c r="D13" i="21"/>
  <c r="F11" i="21"/>
  <c r="F21" i="21"/>
  <c r="D11" i="21"/>
  <c r="D12" i="21"/>
  <c r="H10" i="21"/>
  <c r="H11" i="21"/>
  <c r="H16" i="21"/>
  <c r="H18" i="21"/>
  <c r="J9" i="21"/>
  <c r="J10" i="21"/>
  <c r="H9" i="21"/>
  <c r="F9" i="21"/>
  <c r="F25" i="21"/>
  <c r="J8" i="21"/>
  <c r="F8" i="21"/>
  <c r="J7" i="21"/>
  <c r="F7" i="21"/>
  <c r="J6" i="21"/>
  <c r="H6" i="21"/>
  <c r="H15" i="21"/>
  <c r="F6" i="21"/>
  <c r="E18" i="12"/>
  <c r="F18" i="12"/>
  <c r="G18" i="12"/>
  <c r="H18" i="12"/>
  <c r="I18" i="12"/>
  <c r="D18" i="12"/>
  <c r="C16" i="12"/>
  <c r="B52" i="12"/>
  <c r="G52" i="12"/>
  <c r="B37" i="12"/>
  <c r="I15" i="12"/>
  <c r="H15" i="12"/>
  <c r="F15" i="12"/>
  <c r="E15" i="12"/>
  <c r="I79" i="12"/>
  <c r="H79" i="12"/>
  <c r="G79" i="12"/>
  <c r="F79" i="12"/>
  <c r="E79" i="12"/>
  <c r="D79" i="12"/>
  <c r="I10" i="12"/>
  <c r="H10" i="12"/>
  <c r="G10" i="12"/>
  <c r="F10" i="12"/>
  <c r="E10" i="12"/>
  <c r="I77" i="12"/>
  <c r="H77" i="12"/>
  <c r="G77" i="12"/>
  <c r="F77" i="12"/>
  <c r="E77" i="12"/>
  <c r="C69" i="12"/>
  <c r="E32" i="12"/>
  <c r="F32" i="12"/>
  <c r="G32" i="12"/>
  <c r="H32" i="12"/>
  <c r="I32" i="12"/>
  <c r="D32" i="12"/>
  <c r="C38" i="12"/>
  <c r="E38" i="12"/>
  <c r="C8" i="20"/>
  <c r="C6" i="20"/>
  <c r="C18" i="9"/>
  <c r="E18" i="9"/>
  <c r="C13" i="9"/>
  <c r="E13" i="9"/>
  <c r="E30" i="9"/>
  <c r="D30" i="9"/>
  <c r="C30" i="9"/>
  <c r="G20" i="5"/>
  <c r="G19" i="5"/>
  <c r="G18" i="5"/>
  <c r="G17" i="5"/>
  <c r="D40" i="9"/>
  <c r="D16" i="19"/>
  <c r="D9" i="19"/>
  <c r="D10" i="19"/>
  <c r="C28" i="9"/>
  <c r="D4" i="19"/>
  <c r="D5" i="19"/>
  <c r="D40" i="19"/>
  <c r="D41" i="19"/>
  <c r="D43" i="19"/>
  <c r="G7" i="5"/>
  <c r="E54" i="9"/>
  <c r="E55" i="9"/>
  <c r="E42" i="9"/>
  <c r="D29" i="19"/>
  <c r="D27" i="19"/>
  <c r="D26" i="19"/>
  <c r="D48" i="9"/>
  <c r="D50" i="9"/>
  <c r="D24" i="19"/>
  <c r="D37" i="19"/>
  <c r="K11" i="5"/>
  <c r="E47" i="9"/>
  <c r="E46" i="9"/>
  <c r="D20" i="19"/>
  <c r="D14" i="19"/>
  <c r="B37" i="9"/>
  <c r="D42" i="9"/>
  <c r="E39" i="9"/>
  <c r="E38" i="9"/>
  <c r="C27" i="9"/>
  <c r="E50" i="9"/>
  <c r="L29" i="12"/>
  <c r="F37" i="12"/>
  <c r="F52" i="12"/>
  <c r="L28" i="12"/>
  <c r="I56" i="12"/>
  <c r="I53" i="12"/>
  <c r="H53" i="12"/>
  <c r="G53" i="12"/>
  <c r="F53" i="12"/>
  <c r="F55" i="12"/>
  <c r="E53" i="12"/>
  <c r="D53" i="12"/>
  <c r="I16" i="12"/>
  <c r="H16" i="12"/>
  <c r="G16" i="12"/>
  <c r="G17" i="12"/>
  <c r="F16" i="12"/>
  <c r="F17" i="12"/>
  <c r="E16" i="12"/>
  <c r="E17" i="12"/>
  <c r="D16" i="12"/>
  <c r="I12" i="12"/>
  <c r="H12" i="12"/>
  <c r="G12" i="12"/>
  <c r="F12" i="12"/>
  <c r="E12" i="12"/>
  <c r="D12" i="12"/>
  <c r="I9" i="12"/>
  <c r="H9" i="12"/>
  <c r="G9" i="12"/>
  <c r="F9" i="12"/>
  <c r="E9" i="12"/>
  <c r="D9" i="12"/>
  <c r="I8" i="12"/>
  <c r="H8" i="12"/>
  <c r="G8" i="12"/>
  <c r="F8" i="12"/>
  <c r="E8" i="12"/>
  <c r="D8" i="12"/>
  <c r="C56" i="9"/>
  <c r="D28" i="9"/>
  <c r="E28" i="9"/>
  <c r="D27" i="9"/>
  <c r="D26" i="9"/>
  <c r="E22" i="9"/>
  <c r="E21" i="9"/>
  <c r="E20" i="9"/>
  <c r="E19" i="9"/>
  <c r="E17" i="9"/>
  <c r="E16" i="9"/>
  <c r="E15" i="9"/>
  <c r="C14" i="9"/>
  <c r="E14" i="9"/>
  <c r="E12" i="9"/>
  <c r="E11" i="9"/>
  <c r="E10" i="9"/>
  <c r="W3" i="1"/>
  <c r="P4" i="1"/>
  <c r="R4" i="1"/>
  <c r="P5" i="1"/>
  <c r="R5" i="1"/>
  <c r="P8" i="1"/>
  <c r="R8" i="1"/>
  <c r="P9" i="1"/>
  <c r="P12" i="1"/>
  <c r="R12" i="1"/>
  <c r="P13" i="1"/>
  <c r="R13" i="1"/>
  <c r="P14" i="1"/>
  <c r="R14" i="1"/>
  <c r="U14" i="1"/>
  <c r="D13" i="2"/>
  <c r="P15" i="1"/>
  <c r="P16" i="1"/>
  <c r="R16" i="1"/>
  <c r="P17" i="1"/>
  <c r="P18" i="1"/>
  <c r="R18" i="1"/>
  <c r="P19" i="1"/>
  <c r="P20" i="1"/>
  <c r="P21" i="1"/>
  <c r="P22" i="1"/>
  <c r="R22" i="1"/>
  <c r="P23" i="1"/>
  <c r="P24" i="1"/>
  <c r="R24" i="1"/>
  <c r="P25" i="1"/>
  <c r="P26" i="1"/>
  <c r="R26" i="1"/>
  <c r="P27" i="1"/>
  <c r="P28" i="1"/>
  <c r="R28" i="1"/>
  <c r="P29" i="1"/>
  <c r="R29" i="1"/>
  <c r="P30" i="1"/>
  <c r="R30" i="1"/>
  <c r="P31" i="1"/>
  <c r="R31" i="1"/>
  <c r="P32" i="1"/>
  <c r="R32" i="1"/>
  <c r="P33" i="1"/>
  <c r="R33" i="1"/>
  <c r="P34" i="1"/>
  <c r="R34" i="1"/>
  <c r="U34" i="1"/>
  <c r="D33" i="2"/>
  <c r="P35" i="1"/>
  <c r="R35" i="1"/>
  <c r="P36" i="1"/>
  <c r="R36" i="1"/>
  <c r="P37" i="1"/>
  <c r="P38" i="1"/>
  <c r="P39" i="1"/>
  <c r="R39" i="1"/>
  <c r="P40" i="1"/>
  <c r="R40" i="1"/>
  <c r="P41" i="1"/>
  <c r="R41" i="1"/>
  <c r="S41" i="1"/>
  <c r="P42" i="1"/>
  <c r="R42" i="1"/>
  <c r="P43" i="1"/>
  <c r="P44" i="1"/>
  <c r="R44" i="1"/>
  <c r="P45" i="1"/>
  <c r="P46" i="1"/>
  <c r="R46" i="1"/>
  <c r="P47" i="1"/>
  <c r="R47" i="1"/>
  <c r="P48" i="1"/>
  <c r="P49" i="1"/>
  <c r="P50" i="1"/>
  <c r="P51" i="1"/>
  <c r="R51" i="1"/>
  <c r="P52" i="1"/>
  <c r="R52" i="1"/>
  <c r="P53" i="1"/>
  <c r="R53" i="1"/>
  <c r="P54" i="1"/>
  <c r="R54" i="1"/>
  <c r="P55" i="1"/>
  <c r="P56" i="1"/>
  <c r="P57" i="1"/>
  <c r="P58" i="1"/>
  <c r="R58" i="1"/>
  <c r="P59" i="1"/>
  <c r="P60" i="1"/>
  <c r="P61" i="1"/>
  <c r="P62" i="1"/>
  <c r="R62" i="1"/>
  <c r="P63" i="1"/>
  <c r="P64" i="1"/>
  <c r="P65" i="1"/>
  <c r="R65" i="1"/>
  <c r="P66" i="1"/>
  <c r="R66" i="1"/>
  <c r="P67" i="1"/>
  <c r="P68" i="1"/>
  <c r="R68" i="1"/>
  <c r="P69" i="1"/>
  <c r="P70" i="1"/>
  <c r="R70" i="1"/>
  <c r="P71" i="1"/>
  <c r="P72" i="1"/>
  <c r="R72" i="1"/>
  <c r="P73" i="1"/>
  <c r="R73" i="1"/>
  <c r="P74" i="1"/>
  <c r="R74" i="1"/>
  <c r="P75" i="1"/>
  <c r="P76" i="1"/>
  <c r="P77" i="1"/>
  <c r="R77" i="1"/>
  <c r="P78" i="1"/>
  <c r="R78" i="1"/>
  <c r="P79" i="1"/>
  <c r="R79" i="1"/>
  <c r="P80" i="1"/>
  <c r="R80" i="1"/>
  <c r="P81" i="1"/>
  <c r="P82" i="1"/>
  <c r="R82" i="1"/>
  <c r="P83" i="1"/>
  <c r="P84" i="1"/>
  <c r="P85" i="1"/>
  <c r="R85" i="1"/>
  <c r="P86" i="1"/>
  <c r="R86" i="1"/>
  <c r="P87" i="1"/>
  <c r="R87" i="1"/>
  <c r="S87" i="1"/>
  <c r="P88" i="1"/>
  <c r="P89" i="1"/>
  <c r="P90" i="1"/>
  <c r="R90" i="1"/>
  <c r="P91" i="1"/>
  <c r="R91" i="1"/>
  <c r="P92" i="1"/>
  <c r="R92" i="1"/>
  <c r="P93" i="1"/>
  <c r="R93" i="1"/>
  <c r="P94" i="1"/>
  <c r="R94" i="1"/>
  <c r="P95" i="1"/>
  <c r="R95" i="1"/>
  <c r="U95" i="1"/>
  <c r="P96" i="1"/>
  <c r="P97" i="1"/>
  <c r="R97" i="1"/>
  <c r="P98" i="1"/>
  <c r="P99" i="1"/>
  <c r="P100" i="1"/>
  <c r="P101" i="1"/>
  <c r="P102" i="1"/>
  <c r="R102" i="1"/>
  <c r="P103" i="1"/>
  <c r="P104" i="1"/>
  <c r="R104" i="1"/>
  <c r="P105" i="1"/>
  <c r="R105" i="1"/>
  <c r="P106" i="1"/>
  <c r="R106" i="1"/>
  <c r="S106" i="1"/>
  <c r="P107" i="1"/>
  <c r="P108" i="1"/>
  <c r="P109" i="1"/>
  <c r="R109" i="1"/>
  <c r="P110" i="1"/>
  <c r="P111" i="1"/>
  <c r="R111" i="1"/>
  <c r="P112" i="1"/>
  <c r="P113" i="1"/>
  <c r="R113" i="1"/>
  <c r="P114" i="1"/>
  <c r="R114" i="1"/>
  <c r="P115" i="1"/>
  <c r="P116" i="1"/>
  <c r="P117" i="1"/>
  <c r="R117" i="1"/>
  <c r="P118" i="1"/>
  <c r="R118" i="1"/>
  <c r="P119" i="1"/>
  <c r="P120" i="1"/>
  <c r="P121" i="1"/>
  <c r="R121" i="1"/>
  <c r="U121" i="1"/>
  <c r="P122" i="1"/>
  <c r="P123" i="1"/>
  <c r="P124" i="1"/>
  <c r="P125" i="1"/>
  <c r="P126" i="1"/>
  <c r="P127" i="1"/>
  <c r="R127" i="1"/>
  <c r="P128" i="1"/>
  <c r="P129" i="1"/>
  <c r="R129" i="1"/>
  <c r="P130" i="1"/>
  <c r="R130" i="1"/>
  <c r="U130" i="1"/>
  <c r="P131" i="1"/>
  <c r="R131" i="1"/>
  <c r="P132" i="1"/>
  <c r="R132" i="1"/>
  <c r="P133" i="1"/>
  <c r="R133" i="1"/>
  <c r="P134" i="1"/>
  <c r="R134" i="1"/>
  <c r="P135" i="1"/>
  <c r="P136" i="1"/>
  <c r="R136" i="1"/>
  <c r="P137" i="1"/>
  <c r="R137" i="1"/>
  <c r="P138" i="1"/>
  <c r="P139" i="1"/>
  <c r="R139" i="1"/>
  <c r="P140" i="1"/>
  <c r="P141" i="1"/>
  <c r="R141" i="1"/>
  <c r="P142" i="1"/>
  <c r="R142" i="1"/>
  <c r="P143" i="1"/>
  <c r="P144" i="1"/>
  <c r="R144" i="1"/>
  <c r="P145" i="1"/>
  <c r="R145" i="1"/>
  <c r="P146" i="1"/>
  <c r="R146" i="1"/>
  <c r="P147" i="1"/>
  <c r="P148" i="1"/>
  <c r="R148" i="1"/>
  <c r="P149" i="1"/>
  <c r="R149" i="1"/>
  <c r="U149" i="1"/>
  <c r="P150" i="1"/>
  <c r="P151" i="1"/>
  <c r="R151" i="1"/>
  <c r="P152" i="1"/>
  <c r="R152" i="1"/>
  <c r="P153" i="1"/>
  <c r="R153" i="1"/>
  <c r="S153" i="1"/>
  <c r="P154" i="1"/>
  <c r="R154" i="1"/>
  <c r="P155" i="1"/>
  <c r="R155" i="1"/>
  <c r="P156" i="1"/>
  <c r="R156" i="1"/>
  <c r="U156" i="1"/>
  <c r="P157" i="1"/>
  <c r="R157" i="1"/>
  <c r="P158" i="1"/>
  <c r="R158" i="1"/>
  <c r="P159" i="1"/>
  <c r="R159" i="1"/>
  <c r="S159" i="1"/>
  <c r="P160" i="1"/>
  <c r="P161" i="1"/>
  <c r="R161" i="1"/>
  <c r="P162" i="1"/>
  <c r="R162" i="1"/>
  <c r="P163" i="1"/>
  <c r="R163" i="1"/>
  <c r="U163" i="1"/>
  <c r="P164" i="1"/>
  <c r="R164" i="1"/>
  <c r="P165" i="1"/>
  <c r="P166" i="1"/>
  <c r="R166" i="1"/>
  <c r="P167" i="1"/>
  <c r="R167" i="1"/>
  <c r="P168" i="1"/>
  <c r="R168" i="1"/>
  <c r="P169" i="1"/>
  <c r="R169" i="1"/>
  <c r="P170" i="1"/>
  <c r="R170" i="1"/>
  <c r="P171" i="1"/>
  <c r="R171" i="1"/>
  <c r="P172" i="1"/>
  <c r="P173" i="1"/>
  <c r="R173" i="1"/>
  <c r="P174" i="1"/>
  <c r="R174" i="1"/>
  <c r="P175" i="1"/>
  <c r="R175" i="1"/>
  <c r="P176" i="1"/>
  <c r="R176" i="1"/>
  <c r="U176" i="1"/>
  <c r="P177" i="1"/>
  <c r="R177" i="1"/>
  <c r="P178" i="1"/>
  <c r="P179" i="1"/>
  <c r="P180" i="1"/>
  <c r="R180" i="1"/>
  <c r="P181" i="1"/>
  <c r="P182" i="1"/>
  <c r="R182" i="1"/>
  <c r="P183" i="1"/>
  <c r="R183" i="1"/>
  <c r="P184" i="1"/>
  <c r="R184" i="1"/>
  <c r="P185" i="1"/>
  <c r="P186" i="1"/>
  <c r="P187" i="1"/>
  <c r="R187" i="1"/>
  <c r="P188" i="1"/>
  <c r="R188" i="1"/>
  <c r="P189" i="1"/>
  <c r="P190" i="1"/>
  <c r="R190" i="1"/>
  <c r="P191" i="1"/>
  <c r="R191" i="1"/>
  <c r="P192" i="1"/>
  <c r="R192" i="1"/>
  <c r="U192" i="1"/>
  <c r="P193" i="1"/>
  <c r="P194" i="1"/>
  <c r="P195" i="1"/>
  <c r="R195" i="1"/>
  <c r="P196" i="1"/>
  <c r="P197" i="1"/>
  <c r="P198" i="1"/>
  <c r="R198" i="1"/>
  <c r="P199" i="1"/>
  <c r="P200" i="1"/>
  <c r="R200" i="1"/>
  <c r="U200" i="1"/>
  <c r="P201" i="1"/>
  <c r="P202" i="1"/>
  <c r="R202" i="1"/>
  <c r="P203" i="1"/>
  <c r="R203" i="1"/>
  <c r="P204" i="1"/>
  <c r="P205" i="1"/>
  <c r="R205" i="1"/>
  <c r="P206" i="1"/>
  <c r="R206" i="1"/>
  <c r="P207" i="1"/>
  <c r="R207" i="1"/>
  <c r="P208" i="1"/>
  <c r="P209" i="1"/>
  <c r="R209" i="1"/>
  <c r="P210" i="1"/>
  <c r="R210" i="1"/>
  <c r="P211" i="1"/>
  <c r="P212" i="1"/>
  <c r="R212" i="1"/>
  <c r="P213" i="1"/>
  <c r="R213" i="1"/>
  <c r="S213" i="1"/>
  <c r="P214" i="1"/>
  <c r="R214" i="1"/>
  <c r="P215" i="1"/>
  <c r="P216" i="1"/>
  <c r="R216" i="1"/>
  <c r="P217" i="1"/>
  <c r="R217" i="1"/>
  <c r="P218" i="1"/>
  <c r="P219" i="1"/>
  <c r="P220" i="1"/>
  <c r="R220" i="1"/>
  <c r="P221" i="1"/>
  <c r="R221" i="1"/>
  <c r="P222" i="1"/>
  <c r="P223" i="1"/>
  <c r="R223" i="1"/>
  <c r="P224" i="1"/>
  <c r="R224" i="1"/>
  <c r="P225" i="1"/>
  <c r="P226" i="1"/>
  <c r="R226" i="1"/>
  <c r="P227" i="1"/>
  <c r="P228" i="1"/>
  <c r="R228" i="1"/>
  <c r="P229" i="1"/>
  <c r="P230" i="1"/>
  <c r="R230" i="1"/>
  <c r="P231" i="1"/>
  <c r="R231" i="1"/>
  <c r="P232" i="1"/>
  <c r="R232" i="1"/>
  <c r="P233" i="1"/>
  <c r="P234" i="1"/>
  <c r="R234" i="1"/>
  <c r="P235" i="1"/>
  <c r="P236" i="1"/>
  <c r="R236" i="1"/>
  <c r="P237" i="1"/>
  <c r="R237" i="1"/>
  <c r="P238" i="1"/>
  <c r="P239" i="1"/>
  <c r="R239" i="1"/>
  <c r="P240" i="1"/>
  <c r="R240" i="1"/>
  <c r="P241" i="1"/>
  <c r="R241" i="1"/>
  <c r="P242" i="1"/>
  <c r="R242" i="1"/>
  <c r="U242" i="1"/>
  <c r="P243" i="1"/>
  <c r="P244" i="1"/>
  <c r="R244" i="1"/>
  <c r="P245" i="1"/>
  <c r="P246" i="1"/>
  <c r="R246" i="1"/>
  <c r="P247" i="1"/>
  <c r="R247" i="1"/>
  <c r="P248" i="1"/>
  <c r="R248" i="1"/>
  <c r="U248" i="1"/>
  <c r="P249" i="1"/>
  <c r="R249" i="1"/>
  <c r="P250" i="1"/>
  <c r="R250" i="1"/>
  <c r="P251" i="1"/>
  <c r="R251" i="1"/>
  <c r="P252" i="1"/>
  <c r="R252" i="1"/>
  <c r="P253" i="1"/>
  <c r="R253" i="1"/>
  <c r="P254" i="1"/>
  <c r="R254" i="1"/>
  <c r="U254" i="1"/>
  <c r="P255" i="1"/>
  <c r="P256" i="1"/>
  <c r="R256" i="1"/>
  <c r="P257" i="1"/>
  <c r="R257" i="1"/>
  <c r="P258" i="1"/>
  <c r="R258" i="1"/>
  <c r="P259" i="1"/>
  <c r="R259" i="1"/>
  <c r="P260" i="1"/>
  <c r="R260" i="1"/>
  <c r="P261" i="1"/>
  <c r="R261" i="1"/>
  <c r="P262" i="1"/>
  <c r="R262" i="1"/>
  <c r="P263" i="1"/>
  <c r="P264" i="1"/>
  <c r="R264" i="1"/>
  <c r="P265" i="1"/>
  <c r="P266" i="1"/>
  <c r="R266" i="1"/>
  <c r="P267" i="1"/>
  <c r="R267" i="1"/>
  <c r="P268" i="1"/>
  <c r="R268" i="1"/>
  <c r="P269" i="1"/>
  <c r="P270" i="1"/>
  <c r="P271" i="1"/>
  <c r="R271" i="1"/>
  <c r="P272" i="1"/>
  <c r="P273" i="1"/>
  <c r="R273" i="1"/>
  <c r="P274" i="1"/>
  <c r="R274" i="1"/>
  <c r="P275" i="1"/>
  <c r="P276" i="1"/>
  <c r="R276" i="1"/>
  <c r="U276" i="1"/>
  <c r="P277" i="1"/>
  <c r="P278" i="1"/>
  <c r="P279" i="1"/>
  <c r="P280" i="1"/>
  <c r="R280" i="1"/>
  <c r="P281" i="1"/>
  <c r="P282" i="1"/>
  <c r="R282" i="1"/>
  <c r="P283" i="1"/>
  <c r="P284" i="1"/>
  <c r="R284" i="1"/>
  <c r="P285" i="1"/>
  <c r="P286" i="1"/>
  <c r="R286" i="1"/>
  <c r="P287" i="1"/>
  <c r="P288" i="1"/>
  <c r="R288" i="1"/>
  <c r="P289" i="1"/>
  <c r="R289" i="1"/>
  <c r="S289" i="1"/>
  <c r="P290" i="1"/>
  <c r="R290" i="1"/>
  <c r="P291" i="1"/>
  <c r="R291" i="1"/>
  <c r="P292" i="1"/>
  <c r="R292" i="1"/>
  <c r="P293" i="1"/>
  <c r="R293" i="1"/>
  <c r="P294" i="1"/>
  <c r="P295" i="1"/>
  <c r="R295" i="1"/>
  <c r="P296" i="1"/>
  <c r="R296" i="1"/>
  <c r="P297" i="1"/>
  <c r="R297" i="1"/>
  <c r="S297" i="1"/>
  <c r="P298" i="1"/>
  <c r="P299" i="1"/>
  <c r="P300" i="1"/>
  <c r="R300" i="1"/>
  <c r="P301" i="1"/>
  <c r="R301" i="1"/>
  <c r="P302" i="1"/>
  <c r="P303" i="1"/>
  <c r="P304" i="1"/>
  <c r="R304" i="1"/>
  <c r="P305" i="1"/>
  <c r="R305" i="1"/>
  <c r="P306" i="1"/>
  <c r="P307" i="1"/>
  <c r="R307" i="1"/>
  <c r="P308" i="1"/>
  <c r="P309" i="1"/>
  <c r="P310" i="1"/>
  <c r="R310" i="1"/>
  <c r="P311" i="1"/>
  <c r="R311" i="1"/>
  <c r="P312" i="1"/>
  <c r="R312" i="1"/>
  <c r="P313" i="1"/>
  <c r="P314" i="1"/>
  <c r="R314" i="1"/>
  <c r="P315" i="1"/>
  <c r="R315" i="1"/>
  <c r="U315" i="1"/>
  <c r="P316" i="1"/>
  <c r="R316" i="1"/>
  <c r="U316" i="1"/>
  <c r="P317" i="1"/>
  <c r="R317" i="1"/>
  <c r="P318" i="1"/>
  <c r="R318" i="1"/>
  <c r="P319" i="1"/>
  <c r="R319" i="1"/>
  <c r="P320" i="1"/>
  <c r="R320" i="1"/>
  <c r="P321" i="1"/>
  <c r="R321" i="1"/>
  <c r="P322" i="1"/>
  <c r="R322" i="1"/>
  <c r="P323" i="1"/>
  <c r="R323" i="1"/>
  <c r="P324" i="1"/>
  <c r="R324" i="1"/>
  <c r="P325" i="1"/>
  <c r="R325" i="1"/>
  <c r="P326" i="1"/>
  <c r="R326" i="1"/>
  <c r="P327" i="1"/>
  <c r="R327" i="1"/>
  <c r="T327" i="1"/>
  <c r="P328" i="1"/>
  <c r="R328" i="1"/>
  <c r="P329" i="1"/>
  <c r="P330" i="1"/>
  <c r="R330" i="1"/>
  <c r="P331" i="1"/>
  <c r="R331" i="1"/>
  <c r="P332" i="1"/>
  <c r="R332" i="1"/>
  <c r="P333" i="1"/>
  <c r="P334" i="1"/>
  <c r="R334" i="1"/>
  <c r="P335" i="1"/>
  <c r="R335" i="1"/>
  <c r="P336" i="1"/>
  <c r="P337" i="1"/>
  <c r="R337" i="1"/>
  <c r="P338" i="1"/>
  <c r="P339" i="1"/>
  <c r="P340" i="1"/>
  <c r="R340" i="1"/>
  <c r="P341" i="1"/>
  <c r="P342" i="1"/>
  <c r="R342" i="1"/>
  <c r="P343" i="1"/>
  <c r="R343" i="1"/>
  <c r="P344" i="1"/>
  <c r="P345" i="1"/>
  <c r="R345" i="1"/>
  <c r="P346" i="1"/>
  <c r="R346" i="1"/>
  <c r="P347" i="1"/>
  <c r="P348" i="1"/>
  <c r="R348" i="1"/>
  <c r="P349" i="1"/>
  <c r="R349" i="1"/>
  <c r="P350" i="1"/>
  <c r="R350" i="1"/>
  <c r="P351" i="1"/>
  <c r="P352" i="1"/>
  <c r="R352" i="1"/>
  <c r="P353" i="1"/>
  <c r="R353" i="1"/>
  <c r="P354" i="1"/>
  <c r="R354" i="1"/>
  <c r="P355" i="1"/>
  <c r="R355" i="1"/>
  <c r="P356" i="1"/>
  <c r="P357" i="1"/>
  <c r="R357" i="1"/>
  <c r="P358" i="1"/>
  <c r="R358" i="1"/>
  <c r="P359" i="1"/>
  <c r="R359" i="1"/>
  <c r="P360" i="1"/>
  <c r="P361" i="1"/>
  <c r="R361" i="1"/>
  <c r="P362" i="1"/>
  <c r="P363" i="1"/>
  <c r="R363" i="1"/>
  <c r="U363" i="1"/>
  <c r="P364" i="1"/>
  <c r="R364" i="1"/>
  <c r="P365" i="1"/>
  <c r="R365" i="1"/>
  <c r="P366" i="1"/>
  <c r="R366" i="1"/>
  <c r="P367" i="1"/>
  <c r="R367" i="1"/>
  <c r="P368" i="1"/>
  <c r="P369" i="1"/>
  <c r="R369" i="1"/>
  <c r="P370" i="1"/>
  <c r="R370" i="1"/>
  <c r="P3" i="1"/>
  <c r="R3" i="1"/>
  <c r="I3" i="1"/>
  <c r="B3" i="1"/>
  <c r="J3" i="1"/>
  <c r="N3" i="1"/>
  <c r="C2" i="2"/>
  <c r="A4" i="1"/>
  <c r="A3" i="4"/>
  <c r="A2" i="4"/>
  <c r="V4" i="1"/>
  <c r="O4" i="1"/>
  <c r="H4" i="1"/>
  <c r="A3" i="2"/>
  <c r="A3" i="3"/>
  <c r="A2" i="2"/>
  <c r="A2" i="3"/>
  <c r="E1" i="3"/>
  <c r="D1" i="3"/>
  <c r="C1" i="3"/>
  <c r="B1" i="2"/>
  <c r="B1" i="3"/>
  <c r="C49" i="9"/>
  <c r="E49" i="9"/>
  <c r="E51" i="9"/>
  <c r="C6" i="9"/>
  <c r="J4" i="1"/>
  <c r="Q3" i="1"/>
  <c r="C3" i="1"/>
  <c r="B2" i="4"/>
  <c r="X4" i="1"/>
  <c r="C4" i="1"/>
  <c r="X3" i="1"/>
  <c r="Q4" i="1"/>
  <c r="U4" i="1"/>
  <c r="T4" i="1"/>
  <c r="P11" i="1"/>
  <c r="P7" i="1"/>
  <c r="R7" i="1"/>
  <c r="P10" i="1"/>
  <c r="P6" i="1"/>
  <c r="H5" i="1"/>
  <c r="O5" i="1"/>
  <c r="V5" i="1"/>
  <c r="A5" i="1"/>
  <c r="V6" i="1"/>
  <c r="X5" i="1"/>
  <c r="O6" i="1"/>
  <c r="Q5" i="1"/>
  <c r="A6" i="1"/>
  <c r="C5" i="1"/>
  <c r="A4" i="4"/>
  <c r="A4" i="2"/>
  <c r="A4" i="3"/>
  <c r="H6" i="1"/>
  <c r="J5" i="1"/>
  <c r="A7" i="1"/>
  <c r="A5" i="4"/>
  <c r="C6" i="1"/>
  <c r="A5" i="2"/>
  <c r="A5" i="3"/>
  <c r="O7" i="1"/>
  <c r="Q6" i="1"/>
  <c r="V7" i="1"/>
  <c r="X6" i="1"/>
  <c r="H7" i="1"/>
  <c r="J6" i="1"/>
  <c r="Q7" i="1"/>
  <c r="O8" i="1"/>
  <c r="J7" i="1"/>
  <c r="H8" i="1"/>
  <c r="A8" i="1"/>
  <c r="A6" i="4"/>
  <c r="A6" i="2"/>
  <c r="A6" i="3"/>
  <c r="C7" i="1"/>
  <c r="V8" i="1"/>
  <c r="X7" i="1"/>
  <c r="A9" i="1"/>
  <c r="C8" i="1"/>
  <c r="A7" i="2"/>
  <c r="A7" i="3"/>
  <c r="A7" i="4"/>
  <c r="H9" i="1"/>
  <c r="J8" i="1"/>
  <c r="X8" i="1"/>
  <c r="V9" i="1"/>
  <c r="Q8" i="1"/>
  <c r="O9" i="1"/>
  <c r="V10" i="1"/>
  <c r="X9" i="1"/>
  <c r="A10" i="1"/>
  <c r="C9" i="1"/>
  <c r="A8" i="4"/>
  <c r="A8" i="2"/>
  <c r="A8" i="3"/>
  <c r="R9" i="1"/>
  <c r="O10" i="1"/>
  <c r="Q9" i="1"/>
  <c r="H10" i="1"/>
  <c r="J9" i="1"/>
  <c r="O11" i="1"/>
  <c r="Q10" i="1"/>
  <c r="S10" i="1"/>
  <c r="D9" i="3"/>
  <c r="A11" i="1"/>
  <c r="A9" i="4"/>
  <c r="C10" i="1"/>
  <c r="A9" i="2"/>
  <c r="A9" i="3"/>
  <c r="V11" i="1"/>
  <c r="X10" i="1"/>
  <c r="H11" i="1"/>
  <c r="J10" i="1"/>
  <c r="V12" i="1"/>
  <c r="X11" i="1"/>
  <c r="J11" i="1"/>
  <c r="H12" i="1"/>
  <c r="A12" i="1"/>
  <c r="A10" i="4"/>
  <c r="A10" i="2"/>
  <c r="A10" i="3"/>
  <c r="C11" i="1"/>
  <c r="Q11" i="1"/>
  <c r="O12" i="1"/>
  <c r="X12" i="1"/>
  <c r="V13" i="1"/>
  <c r="A13" i="1"/>
  <c r="C12" i="1"/>
  <c r="A11" i="2"/>
  <c r="A11" i="3"/>
  <c r="A11" i="4"/>
  <c r="Q12" i="1"/>
  <c r="O13" i="1"/>
  <c r="H13" i="1"/>
  <c r="J12" i="1"/>
  <c r="V14" i="1"/>
  <c r="X13" i="1"/>
  <c r="H14" i="1"/>
  <c r="J13" i="1"/>
  <c r="O14" i="1"/>
  <c r="Q13" i="1"/>
  <c r="A14" i="1"/>
  <c r="C13" i="1"/>
  <c r="A12" i="4"/>
  <c r="A12" i="2"/>
  <c r="A12" i="3"/>
  <c r="H15" i="1"/>
  <c r="J14" i="1"/>
  <c r="V15" i="1"/>
  <c r="X14" i="1"/>
  <c r="O15" i="1"/>
  <c r="Q14" i="1"/>
  <c r="A15" i="1"/>
  <c r="A13" i="4"/>
  <c r="C14" i="1"/>
  <c r="A13" i="2"/>
  <c r="A13" i="3"/>
  <c r="V16" i="1"/>
  <c r="X15" i="1"/>
  <c r="A16" i="1"/>
  <c r="A14" i="4"/>
  <c r="A14" i="2"/>
  <c r="A14" i="3"/>
  <c r="C15" i="1"/>
  <c r="R15" i="1"/>
  <c r="Q15" i="1"/>
  <c r="O16" i="1"/>
  <c r="J15" i="1"/>
  <c r="H16" i="1"/>
  <c r="X16" i="1"/>
  <c r="V17" i="1"/>
  <c r="H17" i="1"/>
  <c r="J16" i="1"/>
  <c r="A17" i="1"/>
  <c r="C16" i="1"/>
  <c r="A15" i="2"/>
  <c r="A15" i="3"/>
  <c r="A15" i="4"/>
  <c r="Q16" i="1"/>
  <c r="S16" i="1"/>
  <c r="O17" i="1"/>
  <c r="V18" i="1"/>
  <c r="X17" i="1"/>
  <c r="O18" i="1"/>
  <c r="Q17" i="1"/>
  <c r="A18" i="1"/>
  <c r="C17" i="1"/>
  <c r="A16" i="4"/>
  <c r="A16" i="2"/>
  <c r="A16" i="3"/>
  <c r="H18" i="1"/>
  <c r="J17" i="1"/>
  <c r="V19" i="1"/>
  <c r="X18" i="1"/>
  <c r="O19" i="1"/>
  <c r="Q18" i="1"/>
  <c r="S18" i="1"/>
  <c r="D17" i="3"/>
  <c r="A19" i="1"/>
  <c r="A17" i="4"/>
  <c r="C18" i="1"/>
  <c r="A17" i="2"/>
  <c r="A17" i="3"/>
  <c r="H19" i="1"/>
  <c r="J18" i="1"/>
  <c r="A20" i="1"/>
  <c r="A18" i="4"/>
  <c r="A18" i="2"/>
  <c r="A18" i="3"/>
  <c r="C19" i="1"/>
  <c r="R19" i="1"/>
  <c r="Q19" i="1"/>
  <c r="O20" i="1"/>
  <c r="V20" i="1"/>
  <c r="X19" i="1"/>
  <c r="J19" i="1"/>
  <c r="H20" i="1"/>
  <c r="H21" i="1"/>
  <c r="J20" i="1"/>
  <c r="X20" i="1"/>
  <c r="V21" i="1"/>
  <c r="A21" i="1"/>
  <c r="C20" i="1"/>
  <c r="A19" i="2"/>
  <c r="A19" i="3"/>
  <c r="A19" i="4"/>
  <c r="Q20" i="1"/>
  <c r="O21" i="1"/>
  <c r="O22" i="1"/>
  <c r="Q21" i="1"/>
  <c r="A22" i="1"/>
  <c r="C21" i="1"/>
  <c r="A20" i="4"/>
  <c r="A20" i="2"/>
  <c r="A20" i="3"/>
  <c r="V22" i="1"/>
  <c r="X21" i="1"/>
  <c r="H22" i="1"/>
  <c r="J21" i="1"/>
  <c r="H23" i="1"/>
  <c r="J22" i="1"/>
  <c r="V23" i="1"/>
  <c r="X22" i="1"/>
  <c r="A23" i="1"/>
  <c r="A21" i="4"/>
  <c r="C22" i="1"/>
  <c r="A21" i="2"/>
  <c r="A21" i="3"/>
  <c r="O23" i="1"/>
  <c r="Q22" i="1"/>
  <c r="R23" i="1"/>
  <c r="Q23" i="1"/>
  <c r="O24" i="1"/>
  <c r="V24" i="1"/>
  <c r="X23" i="1"/>
  <c r="A24" i="1"/>
  <c r="A22" i="4"/>
  <c r="A22" i="2"/>
  <c r="A22" i="3"/>
  <c r="C23" i="1"/>
  <c r="J23" i="1"/>
  <c r="H24" i="1"/>
  <c r="A25" i="1"/>
  <c r="C24" i="1"/>
  <c r="A23" i="2"/>
  <c r="A23" i="3"/>
  <c r="A23" i="4"/>
  <c r="Q24" i="1"/>
  <c r="U24" i="1"/>
  <c r="D23" i="2"/>
  <c r="O25" i="1"/>
  <c r="X24" i="1"/>
  <c r="V25" i="1"/>
  <c r="H25" i="1"/>
  <c r="J24" i="1"/>
  <c r="H26" i="1"/>
  <c r="J25" i="1"/>
  <c r="A26" i="1"/>
  <c r="C25" i="1"/>
  <c r="A24" i="4"/>
  <c r="A24" i="2"/>
  <c r="A24" i="3"/>
  <c r="V26" i="1"/>
  <c r="X25" i="1"/>
  <c r="O26" i="1"/>
  <c r="Q25" i="1"/>
  <c r="A27" i="1"/>
  <c r="A25" i="4"/>
  <c r="C26" i="1"/>
  <c r="A25" i="2"/>
  <c r="A25" i="3"/>
  <c r="O27" i="1"/>
  <c r="Q26" i="1"/>
  <c r="V27" i="1"/>
  <c r="X26" i="1"/>
  <c r="H27" i="1"/>
  <c r="J26" i="1"/>
  <c r="A28" i="1"/>
  <c r="A26" i="4"/>
  <c r="A26" i="2"/>
  <c r="A26" i="3"/>
  <c r="C27" i="1"/>
  <c r="V28" i="1"/>
  <c r="X27" i="1"/>
  <c r="R27" i="1"/>
  <c r="Q27" i="1"/>
  <c r="T27" i="1"/>
  <c r="O28" i="1"/>
  <c r="J27" i="1"/>
  <c r="H28" i="1"/>
  <c r="X28" i="1"/>
  <c r="V29" i="1"/>
  <c r="A29" i="1"/>
  <c r="C28" i="1"/>
  <c r="A27" i="2"/>
  <c r="A27" i="3"/>
  <c r="A27" i="4"/>
  <c r="Q28" i="1"/>
  <c r="O29" i="1"/>
  <c r="H29" i="1"/>
  <c r="J28" i="1"/>
  <c r="A30" i="1"/>
  <c r="C29" i="1"/>
  <c r="A28" i="4"/>
  <c r="A28" i="2"/>
  <c r="A28" i="3"/>
  <c r="H30" i="1"/>
  <c r="J29" i="1"/>
  <c r="V30" i="1"/>
  <c r="X29" i="1"/>
  <c r="O30" i="1"/>
  <c r="Q29" i="1"/>
  <c r="H31" i="1"/>
  <c r="J30" i="1"/>
  <c r="A31" i="1"/>
  <c r="A29" i="4"/>
  <c r="C30" i="1"/>
  <c r="A29" i="2"/>
  <c r="A29" i="3"/>
  <c r="O31" i="1"/>
  <c r="Q30" i="1"/>
  <c r="V31" i="1"/>
  <c r="X30" i="1"/>
  <c r="A32" i="1"/>
  <c r="A30" i="4"/>
  <c r="A30" i="2"/>
  <c r="A30" i="3"/>
  <c r="C31" i="1"/>
  <c r="J31" i="1"/>
  <c r="H32" i="1"/>
  <c r="V32" i="1"/>
  <c r="X31" i="1"/>
  <c r="Q31" i="1"/>
  <c r="S31" i="1"/>
  <c r="D30" i="3"/>
  <c r="O32" i="1"/>
  <c r="H33" i="1"/>
  <c r="J32" i="1"/>
  <c r="A33" i="1"/>
  <c r="C32" i="1"/>
  <c r="A31" i="2"/>
  <c r="A31" i="3"/>
  <c r="A31" i="4"/>
  <c r="O33" i="1"/>
  <c r="Q32" i="1"/>
  <c r="V33" i="1"/>
  <c r="X32" i="1"/>
  <c r="H34" i="1"/>
  <c r="J33" i="1"/>
  <c r="A34" i="1"/>
  <c r="C33" i="1"/>
  <c r="A32" i="4"/>
  <c r="A32" i="2"/>
  <c r="V34" i="1"/>
  <c r="X33" i="1"/>
  <c r="O34" i="1"/>
  <c r="Q33" i="1"/>
  <c r="H35" i="1"/>
  <c r="J34" i="1"/>
  <c r="A35" i="1"/>
  <c r="A33" i="4"/>
  <c r="C34" i="1"/>
  <c r="A33" i="2"/>
  <c r="O35" i="1"/>
  <c r="Q34" i="1"/>
  <c r="V35" i="1"/>
  <c r="X34" i="1"/>
  <c r="O36" i="1"/>
  <c r="Q35" i="1"/>
  <c r="V36" i="1"/>
  <c r="X35" i="1"/>
  <c r="A36" i="1"/>
  <c r="A34" i="4"/>
  <c r="C35" i="1"/>
  <c r="A34" i="2"/>
  <c r="H36" i="1"/>
  <c r="J35" i="1"/>
  <c r="H37" i="1"/>
  <c r="J36" i="1"/>
  <c r="A37" i="1"/>
  <c r="C36" i="1"/>
  <c r="A35" i="4"/>
  <c r="A35" i="2"/>
  <c r="V37" i="1"/>
  <c r="X36" i="1"/>
  <c r="O37" i="1"/>
  <c r="Q36" i="1"/>
  <c r="V38" i="1"/>
  <c r="X37" i="1"/>
  <c r="A38" i="1"/>
  <c r="C37" i="1"/>
  <c r="A36" i="4"/>
  <c r="A36" i="2"/>
  <c r="H38" i="1"/>
  <c r="J37" i="1"/>
  <c r="R37" i="1"/>
  <c r="O38" i="1"/>
  <c r="Q37" i="1"/>
  <c r="S37" i="1"/>
  <c r="A39" i="1"/>
  <c r="A37" i="4"/>
  <c r="C38" i="1"/>
  <c r="A37" i="2"/>
  <c r="O39" i="1"/>
  <c r="Q38" i="1"/>
  <c r="H39" i="1"/>
  <c r="J38" i="1"/>
  <c r="V39" i="1"/>
  <c r="X38" i="1"/>
  <c r="V40" i="1"/>
  <c r="X39" i="1"/>
  <c r="H40" i="1"/>
  <c r="J39" i="1"/>
  <c r="O40" i="1"/>
  <c r="Q39" i="1"/>
  <c r="U39" i="1"/>
  <c r="D38" i="2"/>
  <c r="A40" i="1"/>
  <c r="A38" i="4"/>
  <c r="C39" i="1"/>
  <c r="A38" i="2"/>
  <c r="A41" i="1"/>
  <c r="C40" i="1"/>
  <c r="A39" i="4"/>
  <c r="A39" i="2"/>
  <c r="O41" i="1"/>
  <c r="Q40" i="1"/>
  <c r="H41" i="1"/>
  <c r="J40" i="1"/>
  <c r="V41" i="1"/>
  <c r="X40" i="1"/>
  <c r="A42" i="1"/>
  <c r="C41" i="1"/>
  <c r="A40" i="4"/>
  <c r="A40" i="2"/>
  <c r="V42" i="1"/>
  <c r="X41" i="1"/>
  <c r="H42" i="1"/>
  <c r="J41" i="1"/>
  <c r="O42" i="1"/>
  <c r="Q41" i="1"/>
  <c r="H43" i="1"/>
  <c r="J42" i="1"/>
  <c r="V43" i="1"/>
  <c r="X42" i="1"/>
  <c r="O43" i="1"/>
  <c r="Q42" i="1"/>
  <c r="U42" i="1"/>
  <c r="D41" i="2"/>
  <c r="A43" i="1"/>
  <c r="A41" i="4"/>
  <c r="C42" i="1"/>
  <c r="A41" i="2"/>
  <c r="A44" i="1"/>
  <c r="A42" i="4"/>
  <c r="C43" i="1"/>
  <c r="A42" i="2"/>
  <c r="V44" i="1"/>
  <c r="X43" i="1"/>
  <c r="O44" i="1"/>
  <c r="Q43" i="1"/>
  <c r="H44" i="1"/>
  <c r="J43" i="1"/>
  <c r="A45" i="1"/>
  <c r="C44" i="1"/>
  <c r="A43" i="4"/>
  <c r="A43" i="2"/>
  <c r="H45" i="1"/>
  <c r="J44" i="1"/>
  <c r="O45" i="1"/>
  <c r="Q44" i="1"/>
  <c r="S44" i="1"/>
  <c r="V45" i="1"/>
  <c r="X44" i="1"/>
  <c r="V46" i="1"/>
  <c r="X45" i="1"/>
  <c r="O46" i="1"/>
  <c r="Q45" i="1"/>
  <c r="H46" i="1"/>
  <c r="J45" i="1"/>
  <c r="A46" i="1"/>
  <c r="C45" i="1"/>
  <c r="A44" i="4"/>
  <c r="A44" i="2"/>
  <c r="A47" i="1"/>
  <c r="A45" i="4"/>
  <c r="C46" i="1"/>
  <c r="A45" i="2"/>
  <c r="H47" i="1"/>
  <c r="J46" i="1"/>
  <c r="O47" i="1"/>
  <c r="Q46" i="1"/>
  <c r="V47" i="1"/>
  <c r="X46" i="1"/>
  <c r="O48" i="1"/>
  <c r="Q47" i="1"/>
  <c r="V48" i="1"/>
  <c r="X47" i="1"/>
  <c r="A48" i="1"/>
  <c r="A46" i="4"/>
  <c r="C47" i="1"/>
  <c r="A46" i="2"/>
  <c r="H48" i="1"/>
  <c r="J47" i="1"/>
  <c r="R48" i="1"/>
  <c r="O49" i="1"/>
  <c r="Q48" i="1"/>
  <c r="H49" i="1"/>
  <c r="J48" i="1"/>
  <c r="A49" i="1"/>
  <c r="C48" i="1"/>
  <c r="A47" i="4"/>
  <c r="A47" i="2"/>
  <c r="V49" i="1"/>
  <c r="X48" i="1"/>
  <c r="AA49" i="1"/>
  <c r="A50" i="1"/>
  <c r="C49" i="1"/>
  <c r="A48" i="4"/>
  <c r="A48" i="2"/>
  <c r="H50" i="1"/>
  <c r="J49" i="1"/>
  <c r="O50" i="1"/>
  <c r="Q49" i="1"/>
  <c r="U49" i="1"/>
  <c r="V50" i="1"/>
  <c r="X49" i="1"/>
  <c r="A51" i="1"/>
  <c r="A49" i="4"/>
  <c r="C50" i="1"/>
  <c r="A49" i="2"/>
  <c r="V51" i="1"/>
  <c r="X50" i="1"/>
  <c r="O51" i="1"/>
  <c r="Q50" i="1"/>
  <c r="H51" i="1"/>
  <c r="J50" i="1"/>
  <c r="H52" i="1"/>
  <c r="J51" i="1"/>
  <c r="V52" i="1"/>
  <c r="X51" i="1"/>
  <c r="AA51" i="1"/>
  <c r="A52" i="1"/>
  <c r="A50" i="4"/>
  <c r="C51" i="1"/>
  <c r="A50" i="2"/>
  <c r="O52" i="1"/>
  <c r="Q51" i="1"/>
  <c r="A53" i="1"/>
  <c r="C52" i="1"/>
  <c r="A51" i="4"/>
  <c r="A51" i="2"/>
  <c r="V53" i="1"/>
  <c r="X52" i="1"/>
  <c r="H53" i="1"/>
  <c r="J52" i="1"/>
  <c r="O53" i="1"/>
  <c r="Q52" i="1"/>
  <c r="V54" i="1"/>
  <c r="X53" i="1"/>
  <c r="O54" i="1"/>
  <c r="Q53" i="1"/>
  <c r="A54" i="1"/>
  <c r="C53" i="1"/>
  <c r="A52" i="4"/>
  <c r="A52" i="2"/>
  <c r="H54" i="1"/>
  <c r="J53" i="1"/>
  <c r="H55" i="1"/>
  <c r="J54" i="1"/>
  <c r="V55" i="1"/>
  <c r="X54" i="1"/>
  <c r="A55" i="1"/>
  <c r="A53" i="4"/>
  <c r="C54" i="1"/>
  <c r="A53" i="2"/>
  <c r="O55" i="1"/>
  <c r="Q54" i="1"/>
  <c r="H56" i="1"/>
  <c r="J55" i="1"/>
  <c r="A56" i="1"/>
  <c r="A54" i="4"/>
  <c r="C55" i="1"/>
  <c r="A54" i="2"/>
  <c r="R55" i="1"/>
  <c r="O56" i="1"/>
  <c r="Q55" i="1"/>
  <c r="V56" i="1"/>
  <c r="X55" i="1"/>
  <c r="A57" i="1"/>
  <c r="C56" i="1"/>
  <c r="A55" i="4"/>
  <c r="A55" i="2"/>
  <c r="H57" i="1"/>
  <c r="J56" i="1"/>
  <c r="O57" i="1"/>
  <c r="Q56" i="1"/>
  <c r="V57" i="1"/>
  <c r="X56" i="1"/>
  <c r="H58" i="1"/>
  <c r="J57" i="1"/>
  <c r="V58" i="1"/>
  <c r="X57" i="1"/>
  <c r="A58" i="1"/>
  <c r="C57" i="1"/>
  <c r="A56" i="4"/>
  <c r="A56" i="2"/>
  <c r="O58" i="1"/>
  <c r="Q57" i="1"/>
  <c r="O59" i="1"/>
  <c r="Q58" i="1"/>
  <c r="V59" i="1"/>
  <c r="X58" i="1"/>
  <c r="H59" i="1"/>
  <c r="J58" i="1"/>
  <c r="A59" i="1"/>
  <c r="A57" i="4"/>
  <c r="C58" i="1"/>
  <c r="E58" i="1"/>
  <c r="A57" i="2"/>
  <c r="V60" i="1"/>
  <c r="X59" i="1"/>
  <c r="R59" i="1"/>
  <c r="O60" i="1"/>
  <c r="Q59" i="1"/>
  <c r="H60" i="1"/>
  <c r="J59" i="1"/>
  <c r="A60" i="1"/>
  <c r="A58" i="4"/>
  <c r="C59" i="1"/>
  <c r="A58" i="2"/>
  <c r="A61" i="1"/>
  <c r="C60" i="1"/>
  <c r="A59" i="4"/>
  <c r="A59" i="2"/>
  <c r="H61" i="1"/>
  <c r="J60" i="1"/>
  <c r="O61" i="1"/>
  <c r="Q60" i="1"/>
  <c r="V61" i="1"/>
  <c r="X60" i="1"/>
  <c r="A62" i="1"/>
  <c r="C61" i="1"/>
  <c r="G61" i="1"/>
  <c r="B60" i="2"/>
  <c r="A60" i="4"/>
  <c r="A60" i="2"/>
  <c r="V62" i="1"/>
  <c r="X61" i="1"/>
  <c r="O62" i="1"/>
  <c r="Q61" i="1"/>
  <c r="H62" i="1"/>
  <c r="J61" i="1"/>
  <c r="H63" i="1"/>
  <c r="J62" i="1"/>
  <c r="O63" i="1"/>
  <c r="Q62" i="1"/>
  <c r="V63" i="1"/>
  <c r="X62" i="1"/>
  <c r="A63" i="1"/>
  <c r="A61" i="4"/>
  <c r="C62" i="1"/>
  <c r="A61" i="2"/>
  <c r="R63" i="1"/>
  <c r="S63" i="1"/>
  <c r="O64" i="1"/>
  <c r="Q63" i="1"/>
  <c r="H64" i="1"/>
  <c r="J63" i="1"/>
  <c r="N63" i="1"/>
  <c r="V64" i="1"/>
  <c r="X63" i="1"/>
  <c r="A64" i="1"/>
  <c r="A62" i="4"/>
  <c r="C63" i="1"/>
  <c r="A62" i="2"/>
  <c r="A65" i="1"/>
  <c r="C64" i="1"/>
  <c r="G64" i="1"/>
  <c r="B63" i="2"/>
  <c r="A63" i="4"/>
  <c r="A63" i="2"/>
  <c r="H65" i="1"/>
  <c r="J64" i="1"/>
  <c r="V65" i="1"/>
  <c r="X64" i="1"/>
  <c r="O65" i="1"/>
  <c r="Q64" i="1"/>
  <c r="U64" i="1"/>
  <c r="D63" i="2"/>
  <c r="V66" i="1"/>
  <c r="X65" i="1"/>
  <c r="A66" i="1"/>
  <c r="C65" i="1"/>
  <c r="A64" i="4"/>
  <c r="A64" i="2"/>
  <c r="O66" i="1"/>
  <c r="Q65" i="1"/>
  <c r="H66" i="1"/>
  <c r="J65" i="1"/>
  <c r="H67" i="1"/>
  <c r="J66" i="1"/>
  <c r="L66" i="1"/>
  <c r="V67" i="1"/>
  <c r="X66" i="1"/>
  <c r="O67" i="1"/>
  <c r="Q66" i="1"/>
  <c r="A67" i="1"/>
  <c r="A65" i="4"/>
  <c r="C66" i="1"/>
  <c r="A65" i="2"/>
  <c r="V68" i="1"/>
  <c r="X67" i="1"/>
  <c r="H68" i="1"/>
  <c r="J67" i="1"/>
  <c r="M67" i="1"/>
  <c r="A68" i="1"/>
  <c r="A66" i="4"/>
  <c r="C67" i="1"/>
  <c r="A66" i="2"/>
  <c r="R67" i="1"/>
  <c r="O68" i="1"/>
  <c r="Q67" i="1"/>
  <c r="O69" i="1"/>
  <c r="Q68" i="1"/>
  <c r="H69" i="1"/>
  <c r="J68" i="1"/>
  <c r="V69" i="1"/>
  <c r="X68" i="1"/>
  <c r="A69" i="1"/>
  <c r="C68" i="1"/>
  <c r="A67" i="4"/>
  <c r="A67" i="2"/>
  <c r="O70" i="1"/>
  <c r="Q69" i="1"/>
  <c r="V70" i="1"/>
  <c r="X69" i="1"/>
  <c r="H70" i="1"/>
  <c r="J69" i="1"/>
  <c r="A70" i="1"/>
  <c r="C69" i="1"/>
  <c r="A68" i="4"/>
  <c r="A68" i="2"/>
  <c r="J70" i="1"/>
  <c r="N70" i="1"/>
  <c r="C69" i="2"/>
  <c r="H71" i="1"/>
  <c r="V71" i="1"/>
  <c r="X70" i="1"/>
  <c r="A71" i="1"/>
  <c r="A69" i="4"/>
  <c r="C70" i="1"/>
  <c r="A69" i="2"/>
  <c r="O71" i="1"/>
  <c r="Q70" i="1"/>
  <c r="Q71" i="1"/>
  <c r="O72" i="1"/>
  <c r="J71" i="1"/>
  <c r="M71" i="1"/>
  <c r="H72" i="1"/>
  <c r="A72" i="1"/>
  <c r="A70" i="4"/>
  <c r="A70" i="2"/>
  <c r="C71" i="1"/>
  <c r="V72" i="1"/>
  <c r="X71" i="1"/>
  <c r="A73" i="1"/>
  <c r="C72" i="1"/>
  <c r="A71" i="4"/>
  <c r="A71" i="2"/>
  <c r="O73" i="1"/>
  <c r="Q72" i="1"/>
  <c r="V73" i="1"/>
  <c r="X72" i="1"/>
  <c r="H73" i="1"/>
  <c r="J72" i="1"/>
  <c r="H74" i="1"/>
  <c r="J73" i="1"/>
  <c r="V74" i="1"/>
  <c r="X73" i="1"/>
  <c r="O74" i="1"/>
  <c r="Q73" i="1"/>
  <c r="A74" i="1"/>
  <c r="C73" i="1"/>
  <c r="A72" i="2"/>
  <c r="A72" i="4"/>
  <c r="J74" i="1"/>
  <c r="M74" i="1"/>
  <c r="H75" i="1"/>
  <c r="A75" i="1"/>
  <c r="A73" i="4"/>
  <c r="C74" i="1"/>
  <c r="B73" i="4"/>
  <c r="C73" i="4"/>
  <c r="A73" i="2"/>
  <c r="O75" i="1"/>
  <c r="Q74" i="1"/>
  <c r="V75" i="1"/>
  <c r="X74" i="1"/>
  <c r="AB74" i="1"/>
  <c r="E73" i="2"/>
  <c r="A76" i="1"/>
  <c r="A74" i="4"/>
  <c r="A74" i="2"/>
  <c r="C75" i="1"/>
  <c r="V76" i="1"/>
  <c r="X75" i="1"/>
  <c r="Q75" i="1"/>
  <c r="O76" i="1"/>
  <c r="J75" i="1"/>
  <c r="H76" i="1"/>
  <c r="R76" i="1"/>
  <c r="O77" i="1"/>
  <c r="Q76" i="1"/>
  <c r="A77" i="1"/>
  <c r="C76" i="1"/>
  <c r="B75" i="4"/>
  <c r="C75" i="4"/>
  <c r="A75" i="4"/>
  <c r="A75" i="2"/>
  <c r="H77" i="1"/>
  <c r="J76" i="1"/>
  <c r="M76" i="1"/>
  <c r="V77" i="1"/>
  <c r="X76" i="1"/>
  <c r="O78" i="1"/>
  <c r="Q77" i="1"/>
  <c r="H78" i="1"/>
  <c r="J77" i="1"/>
  <c r="V78" i="1"/>
  <c r="X77" i="1"/>
  <c r="Z77" i="1"/>
  <c r="A78" i="1"/>
  <c r="C77" i="1"/>
  <c r="A76" i="2"/>
  <c r="A76" i="4"/>
  <c r="A79" i="1"/>
  <c r="A77" i="4"/>
  <c r="C78" i="1"/>
  <c r="A77" i="2"/>
  <c r="O79" i="1"/>
  <c r="Q78" i="1"/>
  <c r="V79" i="1"/>
  <c r="X78" i="1"/>
  <c r="Z78" i="1"/>
  <c r="J78" i="1"/>
  <c r="H79" i="1"/>
  <c r="J79" i="1"/>
  <c r="H80" i="1"/>
  <c r="V80" i="1"/>
  <c r="X79" i="1"/>
  <c r="A80" i="1"/>
  <c r="A78" i="4"/>
  <c r="A78" i="2"/>
  <c r="C79" i="1"/>
  <c r="Q79" i="1"/>
  <c r="O80" i="1"/>
  <c r="A81" i="1"/>
  <c r="C80" i="1"/>
  <c r="A79" i="4"/>
  <c r="A79" i="2"/>
  <c r="H81" i="1"/>
  <c r="J80" i="1"/>
  <c r="O81" i="1"/>
  <c r="Q80" i="1"/>
  <c r="V81" i="1"/>
  <c r="X80" i="1"/>
  <c r="V82" i="1"/>
  <c r="X81" i="1"/>
  <c r="AB81" i="1"/>
  <c r="E80" i="2"/>
  <c r="O82" i="1"/>
  <c r="Q81" i="1"/>
  <c r="H82" i="1"/>
  <c r="J81" i="1"/>
  <c r="N81" i="1"/>
  <c r="C80" i="2"/>
  <c r="A82" i="1"/>
  <c r="C81" i="1"/>
  <c r="A80" i="2"/>
  <c r="A80" i="4"/>
  <c r="A83" i="1"/>
  <c r="A81" i="4"/>
  <c r="C82" i="1"/>
  <c r="A81" i="2"/>
  <c r="O83" i="1"/>
  <c r="Q82" i="1"/>
  <c r="V83" i="1"/>
  <c r="X82" i="1"/>
  <c r="AA82" i="1"/>
  <c r="J82" i="1"/>
  <c r="N82" i="1"/>
  <c r="C81" i="2"/>
  <c r="H83" i="1"/>
  <c r="A84" i="1"/>
  <c r="A82" i="4"/>
  <c r="A82" i="2"/>
  <c r="C83" i="1"/>
  <c r="J83" i="1"/>
  <c r="H84" i="1"/>
  <c r="V84" i="1"/>
  <c r="X83" i="1"/>
  <c r="R83" i="1"/>
  <c r="Q83" i="1"/>
  <c r="O84" i="1"/>
  <c r="O85" i="1"/>
  <c r="Q84" i="1"/>
  <c r="V85" i="1"/>
  <c r="X84" i="1"/>
  <c r="A85" i="1"/>
  <c r="C84" i="1"/>
  <c r="A83" i="4"/>
  <c r="A83" i="2"/>
  <c r="H85" i="1"/>
  <c r="J84" i="1"/>
  <c r="X85" i="1"/>
  <c r="AA85" i="1"/>
  <c r="V86" i="1"/>
  <c r="Q85" i="1"/>
  <c r="U85" i="1"/>
  <c r="D84" i="2"/>
  <c r="O86" i="1"/>
  <c r="J85" i="1"/>
  <c r="H86" i="1"/>
  <c r="A86" i="1"/>
  <c r="C85" i="1"/>
  <c r="A84" i="2"/>
  <c r="A84" i="4"/>
  <c r="H87" i="1"/>
  <c r="J86" i="1"/>
  <c r="O87" i="1"/>
  <c r="Q86" i="1"/>
  <c r="A87" i="1"/>
  <c r="A85" i="4"/>
  <c r="C86" i="1"/>
  <c r="V87" i="1"/>
  <c r="X86" i="1"/>
  <c r="O88" i="1"/>
  <c r="Q87" i="1"/>
  <c r="H88" i="1"/>
  <c r="J87" i="1"/>
  <c r="V88" i="1"/>
  <c r="X87" i="1"/>
  <c r="A88" i="1"/>
  <c r="A86" i="4"/>
  <c r="C87" i="1"/>
  <c r="A89" i="1"/>
  <c r="C88" i="1"/>
  <c r="A87" i="4"/>
  <c r="V89" i="1"/>
  <c r="X88" i="1"/>
  <c r="H89" i="1"/>
  <c r="J88" i="1"/>
  <c r="O89" i="1"/>
  <c r="Q88" i="1"/>
  <c r="H90" i="1"/>
  <c r="J89" i="1"/>
  <c r="A90" i="1"/>
  <c r="C89" i="1"/>
  <c r="A88" i="4"/>
  <c r="O90" i="1"/>
  <c r="Q89" i="1"/>
  <c r="V90" i="1"/>
  <c r="X89" i="1"/>
  <c r="V91" i="1"/>
  <c r="X90" i="1"/>
  <c r="O91" i="1"/>
  <c r="Q90" i="1"/>
  <c r="A91" i="1"/>
  <c r="A89" i="4"/>
  <c r="C90" i="1"/>
  <c r="H91" i="1"/>
  <c r="J90" i="1"/>
  <c r="H92" i="1"/>
  <c r="J91" i="1"/>
  <c r="A92" i="1"/>
  <c r="A90" i="4"/>
  <c r="C91" i="1"/>
  <c r="O92" i="1"/>
  <c r="Q91" i="1"/>
  <c r="U91" i="1"/>
  <c r="V92" i="1"/>
  <c r="X91" i="1"/>
  <c r="H93" i="1"/>
  <c r="J92" i="1"/>
  <c r="V93" i="1"/>
  <c r="X92" i="1"/>
  <c r="O93" i="1"/>
  <c r="Q92" i="1"/>
  <c r="A93" i="1"/>
  <c r="C92" i="1"/>
  <c r="A91" i="4"/>
  <c r="O94" i="1"/>
  <c r="Q93" i="1"/>
  <c r="A94" i="1"/>
  <c r="C93" i="1"/>
  <c r="A92" i="4"/>
  <c r="H94" i="1"/>
  <c r="J93" i="1"/>
  <c r="V94" i="1"/>
  <c r="X93" i="1"/>
  <c r="V95" i="1"/>
  <c r="X94" i="1"/>
  <c r="O95" i="1"/>
  <c r="Q94" i="1"/>
  <c r="H95" i="1"/>
  <c r="J94" i="1"/>
  <c r="A95" i="1"/>
  <c r="A93" i="4"/>
  <c r="C94" i="1"/>
  <c r="V96" i="1"/>
  <c r="X95" i="1"/>
  <c r="A96" i="1"/>
  <c r="A94" i="4"/>
  <c r="C95" i="1"/>
  <c r="H96" i="1"/>
  <c r="J95" i="1"/>
  <c r="O96" i="1"/>
  <c r="Q95" i="1"/>
  <c r="H97" i="1"/>
  <c r="J96" i="1"/>
  <c r="A97" i="1"/>
  <c r="C96" i="1"/>
  <c r="A95" i="4"/>
  <c r="V97" i="1"/>
  <c r="X96" i="1"/>
  <c r="R96" i="1"/>
  <c r="O97" i="1"/>
  <c r="Q96" i="1"/>
  <c r="A98" i="1"/>
  <c r="C97" i="1"/>
  <c r="A96" i="4"/>
  <c r="V98" i="1"/>
  <c r="X97" i="1"/>
  <c r="H98" i="1"/>
  <c r="J97" i="1"/>
  <c r="O98" i="1"/>
  <c r="Q97" i="1"/>
  <c r="O99" i="1"/>
  <c r="Q98" i="1"/>
  <c r="H99" i="1"/>
  <c r="J98" i="1"/>
  <c r="V99" i="1"/>
  <c r="X98" i="1"/>
  <c r="A99" i="1"/>
  <c r="A97" i="4"/>
  <c r="C98" i="1"/>
  <c r="V100" i="1"/>
  <c r="X99" i="1"/>
  <c r="A100" i="1"/>
  <c r="A98" i="4"/>
  <c r="C99" i="1"/>
  <c r="R99" i="1"/>
  <c r="S99" i="1"/>
  <c r="O100" i="1"/>
  <c r="Q99" i="1"/>
  <c r="H100" i="1"/>
  <c r="J99" i="1"/>
  <c r="V101" i="1"/>
  <c r="X100" i="1"/>
  <c r="O101" i="1"/>
  <c r="Q100" i="1"/>
  <c r="H101" i="1"/>
  <c r="J100" i="1"/>
  <c r="A101" i="1"/>
  <c r="C100" i="1"/>
  <c r="A99" i="4"/>
  <c r="A102" i="1"/>
  <c r="C101" i="1"/>
  <c r="A100" i="4"/>
  <c r="H102" i="1"/>
  <c r="J101" i="1"/>
  <c r="O102" i="1"/>
  <c r="Q101" i="1"/>
  <c r="V102" i="1"/>
  <c r="X101" i="1"/>
  <c r="V103" i="1"/>
  <c r="X102" i="1"/>
  <c r="O103" i="1"/>
  <c r="Q102" i="1"/>
  <c r="H103" i="1"/>
  <c r="J102" i="1"/>
  <c r="A103" i="1"/>
  <c r="A101" i="4"/>
  <c r="C102" i="1"/>
  <c r="H104" i="1"/>
  <c r="J103" i="1"/>
  <c r="R103" i="1"/>
  <c r="S103" i="1"/>
  <c r="O104" i="1"/>
  <c r="Q103" i="1"/>
  <c r="V104" i="1"/>
  <c r="X103" i="1"/>
  <c r="A104" i="1"/>
  <c r="A102" i="4"/>
  <c r="C103" i="1"/>
  <c r="V105" i="1"/>
  <c r="X104" i="1"/>
  <c r="O105" i="1"/>
  <c r="Q104" i="1"/>
  <c r="S104" i="1"/>
  <c r="H105" i="1"/>
  <c r="J104" i="1"/>
  <c r="A105" i="1"/>
  <c r="C104" i="1"/>
  <c r="A103" i="4"/>
  <c r="A106" i="1"/>
  <c r="C105" i="1"/>
  <c r="A104" i="4"/>
  <c r="H106" i="1"/>
  <c r="J105" i="1"/>
  <c r="O106" i="1"/>
  <c r="Q105" i="1"/>
  <c r="V106" i="1"/>
  <c r="X105" i="1"/>
  <c r="A107" i="1"/>
  <c r="A105" i="4"/>
  <c r="C106" i="1"/>
  <c r="V107" i="1"/>
  <c r="X106" i="1"/>
  <c r="O107" i="1"/>
  <c r="Q106" i="1"/>
  <c r="T107" i="1"/>
  <c r="H107" i="1"/>
  <c r="J106" i="1"/>
  <c r="H108" i="1"/>
  <c r="J107" i="1"/>
  <c r="O108" i="1"/>
  <c r="Q107" i="1"/>
  <c r="V108" i="1"/>
  <c r="X107" i="1"/>
  <c r="A108" i="1"/>
  <c r="A106" i="4"/>
  <c r="C107" i="1"/>
  <c r="A109" i="1"/>
  <c r="C108" i="1"/>
  <c r="A107" i="4"/>
  <c r="V109" i="1"/>
  <c r="X108" i="1"/>
  <c r="O109" i="1"/>
  <c r="Q108" i="1"/>
  <c r="H109" i="1"/>
  <c r="J108" i="1"/>
  <c r="A110" i="1"/>
  <c r="C109" i="1"/>
  <c r="A108" i="4"/>
  <c r="H110" i="1"/>
  <c r="J109" i="1"/>
  <c r="O110" i="1"/>
  <c r="Q109" i="1"/>
  <c r="V110" i="1"/>
  <c r="X109" i="1"/>
  <c r="V111" i="1"/>
  <c r="X110" i="1"/>
  <c r="H111" i="1"/>
  <c r="J110" i="1"/>
  <c r="O111" i="1"/>
  <c r="Q110" i="1"/>
  <c r="U110" i="1"/>
  <c r="A111" i="1"/>
  <c r="A109" i="4"/>
  <c r="C110" i="1"/>
  <c r="A112" i="1"/>
  <c r="A110" i="4"/>
  <c r="C111" i="1"/>
  <c r="H112" i="1"/>
  <c r="J111" i="1"/>
  <c r="V112" i="1"/>
  <c r="X111" i="1"/>
  <c r="O112" i="1"/>
  <c r="Q111" i="1"/>
  <c r="U111" i="1"/>
  <c r="O113" i="1"/>
  <c r="Q112" i="1"/>
  <c r="H113" i="1"/>
  <c r="J112" i="1"/>
  <c r="V113" i="1"/>
  <c r="X112" i="1"/>
  <c r="A113" i="1"/>
  <c r="C112" i="1"/>
  <c r="A111" i="4"/>
  <c r="A114" i="1"/>
  <c r="C113" i="1"/>
  <c r="A112" i="4"/>
  <c r="V114" i="1"/>
  <c r="X113" i="1"/>
  <c r="H114" i="1"/>
  <c r="J113" i="1"/>
  <c r="O114" i="1"/>
  <c r="Q113" i="1"/>
  <c r="O115" i="1"/>
  <c r="Q114" i="1"/>
  <c r="V115" i="1"/>
  <c r="X114" i="1"/>
  <c r="H115" i="1"/>
  <c r="J114" i="1"/>
  <c r="A115" i="1"/>
  <c r="A113" i="4"/>
  <c r="C114" i="1"/>
  <c r="H116" i="1"/>
  <c r="J115" i="1"/>
  <c r="A116" i="1"/>
  <c r="A114" i="4"/>
  <c r="C115" i="1"/>
  <c r="V116" i="1"/>
  <c r="X115" i="1"/>
  <c r="R115" i="1"/>
  <c r="O116" i="1"/>
  <c r="Q115" i="1"/>
  <c r="H117" i="1"/>
  <c r="J116" i="1"/>
  <c r="A117" i="1"/>
  <c r="C116" i="1"/>
  <c r="A115" i="4"/>
  <c r="O117" i="1"/>
  <c r="Q116" i="1"/>
  <c r="V117" i="1"/>
  <c r="X116" i="1"/>
  <c r="V118" i="1"/>
  <c r="X117" i="1"/>
  <c r="O118" i="1"/>
  <c r="Q117" i="1"/>
  <c r="A118" i="1"/>
  <c r="C117" i="1"/>
  <c r="A116" i="4"/>
  <c r="H118" i="1"/>
  <c r="J117" i="1"/>
  <c r="H119" i="1"/>
  <c r="J118" i="1"/>
  <c r="O119" i="1"/>
  <c r="Q118" i="1"/>
  <c r="V119" i="1"/>
  <c r="X118" i="1"/>
  <c r="A119" i="1"/>
  <c r="A117" i="4"/>
  <c r="C118" i="1"/>
  <c r="A120" i="1"/>
  <c r="A118" i="4"/>
  <c r="C119" i="1"/>
  <c r="H120" i="1"/>
  <c r="J119" i="1"/>
  <c r="V120" i="1"/>
  <c r="X119" i="1"/>
  <c r="O120" i="1"/>
  <c r="Q119" i="1"/>
  <c r="O121" i="1"/>
  <c r="Q120" i="1"/>
  <c r="V121" i="1"/>
  <c r="X120" i="1"/>
  <c r="H121" i="1"/>
  <c r="J120" i="1"/>
  <c r="A121" i="1"/>
  <c r="C120" i="1"/>
  <c r="A119" i="4"/>
  <c r="A122" i="1"/>
  <c r="C121" i="1"/>
  <c r="A120" i="4"/>
  <c r="H122" i="1"/>
  <c r="J121" i="1"/>
  <c r="O122" i="1"/>
  <c r="Q121" i="1"/>
  <c r="V122" i="1"/>
  <c r="X121" i="1"/>
  <c r="V123" i="1"/>
  <c r="X122" i="1"/>
  <c r="A123" i="1"/>
  <c r="A121" i="4"/>
  <c r="C122" i="1"/>
  <c r="O123" i="1"/>
  <c r="Q122" i="1"/>
  <c r="H123" i="1"/>
  <c r="J122" i="1"/>
  <c r="A124" i="1"/>
  <c r="A122" i="4"/>
  <c r="C123" i="1"/>
  <c r="V124" i="1"/>
  <c r="X123" i="1"/>
  <c r="H124" i="1"/>
  <c r="J123" i="1"/>
  <c r="R123" i="1"/>
  <c r="O124" i="1"/>
  <c r="Q123" i="1"/>
  <c r="O125" i="1"/>
  <c r="Q124" i="1"/>
  <c r="H125" i="1"/>
  <c r="J124" i="1"/>
  <c r="A125" i="1"/>
  <c r="C124" i="1"/>
  <c r="A123" i="4"/>
  <c r="V125" i="1"/>
  <c r="X124" i="1"/>
  <c r="A126" i="1"/>
  <c r="C125" i="1"/>
  <c r="A124" i="4"/>
  <c r="V126" i="1"/>
  <c r="X125" i="1"/>
  <c r="H126" i="1"/>
  <c r="J125" i="1"/>
  <c r="O126" i="1"/>
  <c r="Q125" i="1"/>
  <c r="R126" i="1"/>
  <c r="O127" i="1"/>
  <c r="Q126" i="1"/>
  <c r="H127" i="1"/>
  <c r="J126" i="1"/>
  <c r="V127" i="1"/>
  <c r="X126" i="1"/>
  <c r="A127" i="1"/>
  <c r="A125" i="4"/>
  <c r="C126" i="1"/>
  <c r="A128" i="1"/>
  <c r="A126" i="4"/>
  <c r="C127" i="1"/>
  <c r="V128" i="1"/>
  <c r="X127" i="1"/>
  <c r="H128" i="1"/>
  <c r="J127" i="1"/>
  <c r="O128" i="1"/>
  <c r="Q127" i="1"/>
  <c r="T127" i="1"/>
  <c r="A129" i="1"/>
  <c r="C128" i="1"/>
  <c r="A127" i="4"/>
  <c r="O129" i="1"/>
  <c r="Q128" i="1"/>
  <c r="H129" i="1"/>
  <c r="J128" i="1"/>
  <c r="V129" i="1"/>
  <c r="X128" i="1"/>
  <c r="V130" i="1"/>
  <c r="X129" i="1"/>
  <c r="O130" i="1"/>
  <c r="Q129" i="1"/>
  <c r="A130" i="1"/>
  <c r="C129" i="1"/>
  <c r="A128" i="4"/>
  <c r="H130" i="1"/>
  <c r="J129" i="1"/>
  <c r="A131" i="1"/>
  <c r="A129" i="4"/>
  <c r="C130" i="1"/>
  <c r="H131" i="1"/>
  <c r="J130" i="1"/>
  <c r="V131" i="1"/>
  <c r="X130" i="1"/>
  <c r="O131" i="1"/>
  <c r="Q130" i="1"/>
  <c r="H132" i="1"/>
  <c r="J131" i="1"/>
  <c r="O132" i="1"/>
  <c r="Q131" i="1"/>
  <c r="S131" i="1"/>
  <c r="V132" i="1"/>
  <c r="X131" i="1"/>
  <c r="A132" i="1"/>
  <c r="A130" i="4"/>
  <c r="C131" i="1"/>
  <c r="A133" i="1"/>
  <c r="C132" i="1"/>
  <c r="A131" i="4"/>
  <c r="V133" i="1"/>
  <c r="X132" i="1"/>
  <c r="O133" i="1"/>
  <c r="Q132" i="1"/>
  <c r="H133" i="1"/>
  <c r="J132" i="1"/>
  <c r="A134" i="1"/>
  <c r="C133" i="1"/>
  <c r="A132" i="4"/>
  <c r="H134" i="1"/>
  <c r="J133" i="1"/>
  <c r="O134" i="1"/>
  <c r="Q133" i="1"/>
  <c r="V134" i="1"/>
  <c r="X133" i="1"/>
  <c r="V135" i="1"/>
  <c r="X134" i="1"/>
  <c r="O135" i="1"/>
  <c r="Q134" i="1"/>
  <c r="U134" i="1"/>
  <c r="H135" i="1"/>
  <c r="J134" i="1"/>
  <c r="A135" i="1"/>
  <c r="A133" i="4"/>
  <c r="C134" i="1"/>
  <c r="H136" i="1"/>
  <c r="J135" i="1"/>
  <c r="A136" i="1"/>
  <c r="A134" i="4"/>
  <c r="C135" i="1"/>
  <c r="O136" i="1"/>
  <c r="Q135" i="1"/>
  <c r="T136" i="1"/>
  <c r="V136" i="1"/>
  <c r="X135" i="1"/>
  <c r="A137" i="1"/>
  <c r="C136" i="1"/>
  <c r="A135" i="4"/>
  <c r="H137" i="1"/>
  <c r="J136" i="1"/>
  <c r="V137" i="1"/>
  <c r="X136" i="1"/>
  <c r="O137" i="1"/>
  <c r="Q136" i="1"/>
  <c r="O138" i="1"/>
  <c r="Q137" i="1"/>
  <c r="U137" i="1"/>
  <c r="H138" i="1"/>
  <c r="J137" i="1"/>
  <c r="A138" i="1"/>
  <c r="C137" i="1"/>
  <c r="A136" i="4"/>
  <c r="V138" i="1"/>
  <c r="X137" i="1"/>
  <c r="H139" i="1"/>
  <c r="J138" i="1"/>
  <c r="O139" i="1"/>
  <c r="Q138" i="1"/>
  <c r="V139" i="1"/>
  <c r="X138" i="1"/>
  <c r="A139" i="1"/>
  <c r="A137" i="4"/>
  <c r="C138" i="1"/>
  <c r="H140" i="1"/>
  <c r="J139" i="1"/>
  <c r="V140" i="1"/>
  <c r="X139" i="1"/>
  <c r="O140" i="1"/>
  <c r="Q139" i="1"/>
  <c r="A140" i="1"/>
  <c r="A138" i="4"/>
  <c r="C139" i="1"/>
  <c r="A141" i="1"/>
  <c r="C140" i="1"/>
  <c r="A139" i="4"/>
  <c r="V141" i="1"/>
  <c r="X140" i="1"/>
  <c r="O141" i="1"/>
  <c r="Q140" i="1"/>
  <c r="S140" i="1"/>
  <c r="H141" i="1"/>
  <c r="J140" i="1"/>
  <c r="H142" i="1"/>
  <c r="J141" i="1"/>
  <c r="O142" i="1"/>
  <c r="Q141" i="1"/>
  <c r="U141" i="1"/>
  <c r="V142" i="1"/>
  <c r="X141" i="1"/>
  <c r="A142" i="1"/>
  <c r="C141" i="1"/>
  <c r="A140" i="4"/>
  <c r="V143" i="1"/>
  <c r="X142" i="1"/>
  <c r="O143" i="1"/>
  <c r="Q142" i="1"/>
  <c r="H143" i="1"/>
  <c r="J142" i="1"/>
  <c r="A143" i="1"/>
  <c r="A141" i="4"/>
  <c r="C142" i="1"/>
  <c r="V144" i="1"/>
  <c r="X143" i="1"/>
  <c r="H144" i="1"/>
  <c r="J143" i="1"/>
  <c r="O144" i="1"/>
  <c r="Q143" i="1"/>
  <c r="U143" i="1"/>
  <c r="A144" i="1"/>
  <c r="A142" i="4"/>
  <c r="C143" i="1"/>
  <c r="H145" i="1"/>
  <c r="J144" i="1"/>
  <c r="A145" i="1"/>
  <c r="C144" i="1"/>
  <c r="A143" i="4"/>
  <c r="O145" i="1"/>
  <c r="Q144" i="1"/>
  <c r="V145" i="1"/>
  <c r="X144" i="1"/>
  <c r="V146" i="1"/>
  <c r="X145" i="1"/>
  <c r="O146" i="1"/>
  <c r="Q145" i="1"/>
  <c r="A146" i="1"/>
  <c r="C145" i="1"/>
  <c r="A144" i="4"/>
  <c r="H146" i="1"/>
  <c r="J145" i="1"/>
  <c r="A147" i="1"/>
  <c r="A145" i="4"/>
  <c r="C146" i="1"/>
  <c r="O147" i="1"/>
  <c r="Q146" i="1"/>
  <c r="V147" i="1"/>
  <c r="X146" i="1"/>
  <c r="H147" i="1"/>
  <c r="J146" i="1"/>
  <c r="V148" i="1"/>
  <c r="X147" i="1"/>
  <c r="O148" i="1"/>
  <c r="Q147" i="1"/>
  <c r="A148" i="1"/>
  <c r="A146" i="4"/>
  <c r="C147" i="1"/>
  <c r="H148" i="1"/>
  <c r="J147" i="1"/>
  <c r="O149" i="1"/>
  <c r="Q148" i="1"/>
  <c r="U148" i="1"/>
  <c r="A149" i="1"/>
  <c r="C148" i="1"/>
  <c r="A147" i="4"/>
  <c r="H149" i="1"/>
  <c r="J148" i="1"/>
  <c r="V149" i="1"/>
  <c r="X148" i="1"/>
  <c r="V150" i="1"/>
  <c r="X149" i="1"/>
  <c r="H150" i="1"/>
  <c r="J149" i="1"/>
  <c r="A150" i="1"/>
  <c r="C149" i="1"/>
  <c r="A148" i="4"/>
  <c r="O150" i="1"/>
  <c r="Q149" i="1"/>
  <c r="A151" i="1"/>
  <c r="A149" i="4"/>
  <c r="C150" i="1"/>
  <c r="H151" i="1"/>
  <c r="J150" i="1"/>
  <c r="V151" i="1"/>
  <c r="X150" i="1"/>
  <c r="O151" i="1"/>
  <c r="Q150" i="1"/>
  <c r="V152" i="1"/>
  <c r="X151" i="1"/>
  <c r="H152" i="1"/>
  <c r="J151" i="1"/>
  <c r="O152" i="1"/>
  <c r="Q151" i="1"/>
  <c r="A152" i="1"/>
  <c r="C151" i="1"/>
  <c r="A150" i="4"/>
  <c r="O153" i="1"/>
  <c r="Q152" i="1"/>
  <c r="A153" i="1"/>
  <c r="A151" i="4"/>
  <c r="C152" i="1"/>
  <c r="H153" i="1"/>
  <c r="J152" i="1"/>
  <c r="V153" i="1"/>
  <c r="X152" i="1"/>
  <c r="O154" i="1"/>
  <c r="Q153" i="1"/>
  <c r="A154" i="1"/>
  <c r="A152" i="4"/>
  <c r="C153" i="1"/>
  <c r="H154" i="1"/>
  <c r="J153" i="1"/>
  <c r="V154" i="1"/>
  <c r="X153" i="1"/>
  <c r="A155" i="1"/>
  <c r="C154" i="1"/>
  <c r="A153" i="4"/>
  <c r="O155" i="1"/>
  <c r="Q154" i="1"/>
  <c r="V155" i="1"/>
  <c r="X154" i="1"/>
  <c r="H155" i="1"/>
  <c r="J154" i="1"/>
  <c r="H156" i="1"/>
  <c r="J155" i="1"/>
  <c r="O156" i="1"/>
  <c r="Q155" i="1"/>
  <c r="U155" i="1"/>
  <c r="V156" i="1"/>
  <c r="X155" i="1"/>
  <c r="A156" i="1"/>
  <c r="C155" i="1"/>
  <c r="A154" i="4"/>
  <c r="A157" i="1"/>
  <c r="C156" i="1"/>
  <c r="A155" i="4"/>
  <c r="V157" i="1"/>
  <c r="X156" i="1"/>
  <c r="O157" i="1"/>
  <c r="Q156" i="1"/>
  <c r="H157" i="1"/>
  <c r="J156" i="1"/>
  <c r="H158" i="1"/>
  <c r="J157" i="1"/>
  <c r="O158" i="1"/>
  <c r="Q157" i="1"/>
  <c r="V158" i="1"/>
  <c r="X157" i="1"/>
  <c r="A158" i="1"/>
  <c r="A156" i="4"/>
  <c r="C157" i="1"/>
  <c r="V159" i="1"/>
  <c r="X158" i="1"/>
  <c r="O159" i="1"/>
  <c r="Q158" i="1"/>
  <c r="H159" i="1"/>
  <c r="J158" i="1"/>
  <c r="A159" i="1"/>
  <c r="A157" i="4"/>
  <c r="C158" i="1"/>
  <c r="H160" i="1"/>
  <c r="J159" i="1"/>
  <c r="O160" i="1"/>
  <c r="Q159" i="1"/>
  <c r="V160" i="1"/>
  <c r="X159" i="1"/>
  <c r="A160" i="1"/>
  <c r="C159" i="1"/>
  <c r="A158" i="4"/>
  <c r="O161" i="1"/>
  <c r="Q160" i="1"/>
  <c r="H161" i="1"/>
  <c r="J160" i="1"/>
  <c r="A161" i="1"/>
  <c r="C160" i="1"/>
  <c r="A159" i="4"/>
  <c r="V161" i="1"/>
  <c r="X160" i="1"/>
  <c r="A162" i="1"/>
  <c r="A160" i="4"/>
  <c r="C161" i="1"/>
  <c r="H162" i="1"/>
  <c r="J161" i="1"/>
  <c r="O162" i="1"/>
  <c r="Q161" i="1"/>
  <c r="V162" i="1"/>
  <c r="X161" i="1"/>
  <c r="O163" i="1"/>
  <c r="Q162" i="1"/>
  <c r="H163" i="1"/>
  <c r="J162" i="1"/>
  <c r="V163" i="1"/>
  <c r="X162" i="1"/>
  <c r="A163" i="1"/>
  <c r="A161" i="4"/>
  <c r="C162" i="1"/>
  <c r="V164" i="1"/>
  <c r="X163" i="1"/>
  <c r="H164" i="1"/>
  <c r="J163" i="1"/>
  <c r="O164" i="1"/>
  <c r="Q163" i="1"/>
  <c r="S163" i="1"/>
  <c r="A164" i="1"/>
  <c r="C163" i="1"/>
  <c r="A162" i="4"/>
  <c r="A165" i="1"/>
  <c r="C164" i="1"/>
  <c r="A163" i="4"/>
  <c r="O165" i="1"/>
  <c r="Q164" i="1"/>
  <c r="H165" i="1"/>
  <c r="J164" i="1"/>
  <c r="V165" i="1"/>
  <c r="X164" i="1"/>
  <c r="V166" i="1"/>
  <c r="X165" i="1"/>
  <c r="H166" i="1"/>
  <c r="J165" i="1"/>
  <c r="O166" i="1"/>
  <c r="Q165" i="1"/>
  <c r="A166" i="1"/>
  <c r="A164" i="4"/>
  <c r="C165" i="1"/>
  <c r="O167" i="1"/>
  <c r="Q166" i="1"/>
  <c r="H167" i="1"/>
  <c r="J166" i="1"/>
  <c r="V167" i="1"/>
  <c r="X166" i="1"/>
  <c r="A167" i="1"/>
  <c r="A165" i="4"/>
  <c r="C166" i="1"/>
  <c r="V168" i="1"/>
  <c r="X167" i="1"/>
  <c r="H168" i="1"/>
  <c r="J167" i="1"/>
  <c r="O168" i="1"/>
  <c r="Q167" i="1"/>
  <c r="A168" i="1"/>
  <c r="C167" i="1"/>
  <c r="A166" i="4"/>
  <c r="A169" i="1"/>
  <c r="C168" i="1"/>
  <c r="A167" i="4"/>
  <c r="O169" i="1"/>
  <c r="Q168" i="1"/>
  <c r="H169" i="1"/>
  <c r="J168" i="1"/>
  <c r="V169" i="1"/>
  <c r="X168" i="1"/>
  <c r="V170" i="1"/>
  <c r="X169" i="1"/>
  <c r="H170" i="1"/>
  <c r="J169" i="1"/>
  <c r="O170" i="1"/>
  <c r="Q169" i="1"/>
  <c r="S169" i="1"/>
  <c r="A170" i="1"/>
  <c r="A168" i="4"/>
  <c r="C169" i="1"/>
  <c r="O171" i="1"/>
  <c r="Q170" i="1"/>
  <c r="H171" i="1"/>
  <c r="J170" i="1"/>
  <c r="V171" i="1"/>
  <c r="X170" i="1"/>
  <c r="A171" i="1"/>
  <c r="A169" i="4"/>
  <c r="C170" i="1"/>
  <c r="V172" i="1"/>
  <c r="X171" i="1"/>
  <c r="H172" i="1"/>
  <c r="J171" i="1"/>
  <c r="O172" i="1"/>
  <c r="Q171" i="1"/>
  <c r="A172" i="1"/>
  <c r="C171" i="1"/>
  <c r="A170" i="4"/>
  <c r="A173" i="1"/>
  <c r="C172" i="1"/>
  <c r="A171" i="4"/>
  <c r="O173" i="1"/>
  <c r="Q172" i="1"/>
  <c r="H173" i="1"/>
  <c r="J172" i="1"/>
  <c r="V173" i="1"/>
  <c r="X172" i="1"/>
  <c r="V174" i="1"/>
  <c r="X173" i="1"/>
  <c r="H174" i="1"/>
  <c r="J173" i="1"/>
  <c r="O174" i="1"/>
  <c r="Q173" i="1"/>
  <c r="A174" i="1"/>
  <c r="A172" i="4"/>
  <c r="C173" i="1"/>
  <c r="O175" i="1"/>
  <c r="Q174" i="1"/>
  <c r="H175" i="1"/>
  <c r="J174" i="1"/>
  <c r="V175" i="1"/>
  <c r="X174" i="1"/>
  <c r="A175" i="1"/>
  <c r="A173" i="4"/>
  <c r="C174" i="1"/>
  <c r="V176" i="1"/>
  <c r="X175" i="1"/>
  <c r="H176" i="1"/>
  <c r="J175" i="1"/>
  <c r="O176" i="1"/>
  <c r="Q175" i="1"/>
  <c r="A176" i="1"/>
  <c r="C175" i="1"/>
  <c r="A174" i="4"/>
  <c r="A177" i="1"/>
  <c r="C176" i="1"/>
  <c r="A175" i="4"/>
  <c r="O177" i="1"/>
  <c r="Q176" i="1"/>
  <c r="H177" i="1"/>
  <c r="J176" i="1"/>
  <c r="V177" i="1"/>
  <c r="X176" i="1"/>
  <c r="V178" i="1"/>
  <c r="X177" i="1"/>
  <c r="Z177" i="1"/>
  <c r="H178" i="1"/>
  <c r="J177" i="1"/>
  <c r="O178" i="1"/>
  <c r="Q177" i="1"/>
  <c r="A178" i="1"/>
  <c r="A176" i="4"/>
  <c r="C177" i="1"/>
  <c r="A179" i="1"/>
  <c r="A177" i="4"/>
  <c r="C178" i="1"/>
  <c r="O179" i="1"/>
  <c r="Q178" i="1"/>
  <c r="H179" i="1"/>
  <c r="J178" i="1"/>
  <c r="V179" i="1"/>
  <c r="X178" i="1"/>
  <c r="AB178" i="1"/>
  <c r="V180" i="1"/>
  <c r="X179" i="1"/>
  <c r="H180" i="1"/>
  <c r="J179" i="1"/>
  <c r="M179" i="1"/>
  <c r="O180" i="1"/>
  <c r="Q179" i="1"/>
  <c r="A180" i="1"/>
  <c r="C179" i="1"/>
  <c r="E179" i="1"/>
  <c r="A178" i="4"/>
  <c r="A181" i="1"/>
  <c r="C180" i="1"/>
  <c r="A179" i="4"/>
  <c r="O181" i="1"/>
  <c r="Q180" i="1"/>
  <c r="H181" i="1"/>
  <c r="J180" i="1"/>
  <c r="N180" i="1"/>
  <c r="V181" i="1"/>
  <c r="X180" i="1"/>
  <c r="V182" i="1"/>
  <c r="X181" i="1"/>
  <c r="H182" i="1"/>
  <c r="J181" i="1"/>
  <c r="R181" i="1"/>
  <c r="O182" i="1"/>
  <c r="Q181" i="1"/>
  <c r="A182" i="1"/>
  <c r="A180" i="4"/>
  <c r="C181" i="1"/>
  <c r="O183" i="1"/>
  <c r="Q182" i="1"/>
  <c r="H183" i="1"/>
  <c r="J182" i="1"/>
  <c r="V183" i="1"/>
  <c r="X182" i="1"/>
  <c r="A183" i="1"/>
  <c r="A181" i="4"/>
  <c r="C182" i="1"/>
  <c r="A184" i="1"/>
  <c r="C183" i="1"/>
  <c r="A182" i="4"/>
  <c r="V184" i="1"/>
  <c r="X183" i="1"/>
  <c r="H184" i="1"/>
  <c r="J183" i="1"/>
  <c r="O184" i="1"/>
  <c r="Q183" i="1"/>
  <c r="O185" i="1"/>
  <c r="Q184" i="1"/>
  <c r="H185" i="1"/>
  <c r="J184" i="1"/>
  <c r="V185" i="1"/>
  <c r="X184" i="1"/>
  <c r="A185" i="1"/>
  <c r="C184" i="1"/>
  <c r="A183" i="4"/>
  <c r="A186" i="1"/>
  <c r="A184" i="4"/>
  <c r="C185" i="1"/>
  <c r="V186" i="1"/>
  <c r="X185" i="1"/>
  <c r="H186" i="1"/>
  <c r="J185" i="1"/>
  <c r="O186" i="1"/>
  <c r="Q185" i="1"/>
  <c r="A187" i="1"/>
  <c r="A185" i="4"/>
  <c r="C186" i="1"/>
  <c r="O187" i="1"/>
  <c r="Q186" i="1"/>
  <c r="H187" i="1"/>
  <c r="J186" i="1"/>
  <c r="V187" i="1"/>
  <c r="X186" i="1"/>
  <c r="V188" i="1"/>
  <c r="X187" i="1"/>
  <c r="H188" i="1"/>
  <c r="J187" i="1"/>
  <c r="O188" i="1"/>
  <c r="Q187" i="1"/>
  <c r="A188" i="1"/>
  <c r="C187" i="1"/>
  <c r="A186" i="4"/>
  <c r="O189" i="1"/>
  <c r="Q188" i="1"/>
  <c r="H189" i="1"/>
  <c r="J188" i="1"/>
  <c r="V189" i="1"/>
  <c r="X188" i="1"/>
  <c r="AA188" i="1"/>
  <c r="A189" i="1"/>
  <c r="C188" i="1"/>
  <c r="A187" i="4"/>
  <c r="A190" i="1"/>
  <c r="A188" i="4"/>
  <c r="C189" i="1"/>
  <c r="V190" i="1"/>
  <c r="X189" i="1"/>
  <c r="H190" i="1"/>
  <c r="J189" i="1"/>
  <c r="O190" i="1"/>
  <c r="Q189" i="1"/>
  <c r="A191" i="1"/>
  <c r="A189" i="4"/>
  <c r="C190" i="1"/>
  <c r="O191" i="1"/>
  <c r="Q190" i="1"/>
  <c r="H191" i="1"/>
  <c r="J190" i="1"/>
  <c r="V191" i="1"/>
  <c r="X190" i="1"/>
  <c r="V192" i="1"/>
  <c r="X191" i="1"/>
  <c r="H192" i="1"/>
  <c r="J191" i="1"/>
  <c r="O192" i="1"/>
  <c r="Q191" i="1"/>
  <c r="A192" i="1"/>
  <c r="C191" i="1"/>
  <c r="A190" i="4"/>
  <c r="A193" i="1"/>
  <c r="C192" i="1"/>
  <c r="A191" i="4"/>
  <c r="O193" i="1"/>
  <c r="Q192" i="1"/>
  <c r="H193" i="1"/>
  <c r="J192" i="1"/>
  <c r="V193" i="1"/>
  <c r="X192" i="1"/>
  <c r="V194" i="1"/>
  <c r="X193" i="1"/>
  <c r="H194" i="1"/>
  <c r="J193" i="1"/>
  <c r="O194" i="1"/>
  <c r="Q193" i="1"/>
  <c r="A194" i="1"/>
  <c r="A192" i="4"/>
  <c r="C193" i="1"/>
  <c r="O195" i="1"/>
  <c r="Q194" i="1"/>
  <c r="H195" i="1"/>
  <c r="J194" i="1"/>
  <c r="L194" i="1"/>
  <c r="V195" i="1"/>
  <c r="X194" i="1"/>
  <c r="A195" i="1"/>
  <c r="A193" i="4"/>
  <c r="C194" i="1"/>
  <c r="V196" i="1"/>
  <c r="X195" i="1"/>
  <c r="O196" i="1"/>
  <c r="Q195" i="1"/>
  <c r="S195" i="1"/>
  <c r="A196" i="1"/>
  <c r="C195" i="1"/>
  <c r="A194" i="4"/>
  <c r="H196" i="1"/>
  <c r="J195" i="1"/>
  <c r="A197" i="1"/>
  <c r="C196" i="1"/>
  <c r="A195" i="4"/>
  <c r="O197" i="1"/>
  <c r="Q196" i="1"/>
  <c r="V197" i="1"/>
  <c r="X196" i="1"/>
  <c r="H197" i="1"/>
  <c r="J196" i="1"/>
  <c r="H198" i="1"/>
  <c r="J197" i="1"/>
  <c r="V198" i="1"/>
  <c r="X197" i="1"/>
  <c r="O198" i="1"/>
  <c r="Q197" i="1"/>
  <c r="A198" i="1"/>
  <c r="A196" i="4"/>
  <c r="C197" i="1"/>
  <c r="O199" i="1"/>
  <c r="Q198" i="1"/>
  <c r="S198" i="1"/>
  <c r="V199" i="1"/>
  <c r="X198" i="1"/>
  <c r="H199" i="1"/>
  <c r="J198" i="1"/>
  <c r="A199" i="1"/>
  <c r="A197" i="4"/>
  <c r="C198" i="1"/>
  <c r="H200" i="1"/>
  <c r="J199" i="1"/>
  <c r="L199" i="1"/>
  <c r="V200" i="1"/>
  <c r="X199" i="1"/>
  <c r="R199" i="1"/>
  <c r="S199" i="1"/>
  <c r="O200" i="1"/>
  <c r="Q199" i="1"/>
  <c r="A200" i="1"/>
  <c r="C199" i="1"/>
  <c r="A198" i="4"/>
  <c r="A201" i="1"/>
  <c r="C200" i="1"/>
  <c r="A199" i="4"/>
  <c r="O201" i="1"/>
  <c r="Q200" i="1"/>
  <c r="V201" i="1"/>
  <c r="X200" i="1"/>
  <c r="H201" i="1"/>
  <c r="J200" i="1"/>
  <c r="H202" i="1"/>
  <c r="J201" i="1"/>
  <c r="V202" i="1"/>
  <c r="X201" i="1"/>
  <c r="R201" i="1"/>
  <c r="O202" i="1"/>
  <c r="Q201" i="1"/>
  <c r="A202" i="1"/>
  <c r="A200" i="4"/>
  <c r="C201" i="1"/>
  <c r="O203" i="1"/>
  <c r="Q202" i="1"/>
  <c r="V203" i="1"/>
  <c r="X202" i="1"/>
  <c r="AA202" i="1"/>
  <c r="H203" i="1"/>
  <c r="J202" i="1"/>
  <c r="A203" i="1"/>
  <c r="A201" i="4"/>
  <c r="C202" i="1"/>
  <c r="H204" i="1"/>
  <c r="J203" i="1"/>
  <c r="V204" i="1"/>
  <c r="X203" i="1"/>
  <c r="O204" i="1"/>
  <c r="Q203" i="1"/>
  <c r="A204" i="1"/>
  <c r="C203" i="1"/>
  <c r="A202" i="4"/>
  <c r="A205" i="1"/>
  <c r="C204" i="1"/>
  <c r="A203" i="4"/>
  <c r="O205" i="1"/>
  <c r="Q204" i="1"/>
  <c r="V205" i="1"/>
  <c r="X204" i="1"/>
  <c r="H205" i="1"/>
  <c r="J204" i="1"/>
  <c r="A206" i="1"/>
  <c r="A204" i="4"/>
  <c r="C205" i="1"/>
  <c r="H206" i="1"/>
  <c r="J205" i="1"/>
  <c r="M205" i="1"/>
  <c r="V206" i="1"/>
  <c r="X205" i="1"/>
  <c r="O206" i="1"/>
  <c r="Q205" i="1"/>
  <c r="V207" i="1"/>
  <c r="X206" i="1"/>
  <c r="O207" i="1"/>
  <c r="Q206" i="1"/>
  <c r="H207" i="1"/>
  <c r="J206" i="1"/>
  <c r="A207" i="1"/>
  <c r="A205" i="4"/>
  <c r="C206" i="1"/>
  <c r="H208" i="1"/>
  <c r="J207" i="1"/>
  <c r="O208" i="1"/>
  <c r="Q207" i="1"/>
  <c r="V208" i="1"/>
  <c r="X207" i="1"/>
  <c r="A208" i="1"/>
  <c r="C207" i="1"/>
  <c r="A206" i="4"/>
  <c r="A209" i="1"/>
  <c r="C208" i="1"/>
  <c r="E208" i="1"/>
  <c r="A207" i="4"/>
  <c r="V209" i="1"/>
  <c r="X208" i="1"/>
  <c r="H209" i="1"/>
  <c r="J208" i="1"/>
  <c r="O209" i="1"/>
  <c r="Q208" i="1"/>
  <c r="O210" i="1"/>
  <c r="Q209" i="1"/>
  <c r="H210" i="1"/>
  <c r="J209" i="1"/>
  <c r="V210" i="1"/>
  <c r="X209" i="1"/>
  <c r="A210" i="1"/>
  <c r="A208" i="4"/>
  <c r="C209" i="1"/>
  <c r="G209" i="1"/>
  <c r="H211" i="1"/>
  <c r="J210" i="1"/>
  <c r="V211" i="1"/>
  <c r="X210" i="1"/>
  <c r="O211" i="1"/>
  <c r="Q210" i="1"/>
  <c r="U210" i="1"/>
  <c r="A211" i="1"/>
  <c r="A209" i="4"/>
  <c r="C210" i="1"/>
  <c r="A212" i="1"/>
  <c r="C211" i="1"/>
  <c r="A210" i="4"/>
  <c r="H212" i="1"/>
  <c r="J211" i="1"/>
  <c r="O212" i="1"/>
  <c r="Q211" i="1"/>
  <c r="V212" i="1"/>
  <c r="X211" i="1"/>
  <c r="V213" i="1"/>
  <c r="X212" i="1"/>
  <c r="O213" i="1"/>
  <c r="Q212" i="1"/>
  <c r="H213" i="1"/>
  <c r="J212" i="1"/>
  <c r="M212" i="1"/>
  <c r="A213" i="1"/>
  <c r="C212" i="1"/>
  <c r="A211" i="4"/>
  <c r="H214" i="1"/>
  <c r="J213" i="1"/>
  <c r="O214" i="1"/>
  <c r="Q213" i="1"/>
  <c r="U213" i="1"/>
  <c r="V214" i="1"/>
  <c r="X213" i="1"/>
  <c r="A214" i="1"/>
  <c r="A212" i="4"/>
  <c r="C213" i="1"/>
  <c r="A215" i="1"/>
  <c r="A213" i="4"/>
  <c r="C214" i="1"/>
  <c r="V215" i="1"/>
  <c r="X214" i="1"/>
  <c r="O215" i="1"/>
  <c r="Q214" i="1"/>
  <c r="H215" i="1"/>
  <c r="J214" i="1"/>
  <c r="O216" i="1"/>
  <c r="Q215" i="1"/>
  <c r="V216" i="1"/>
  <c r="X215" i="1"/>
  <c r="H216" i="1"/>
  <c r="J215" i="1"/>
  <c r="A216" i="1"/>
  <c r="C215" i="1"/>
  <c r="A214" i="4"/>
  <c r="A217" i="1"/>
  <c r="C216" i="1"/>
  <c r="A215" i="4"/>
  <c r="H217" i="1"/>
  <c r="J216" i="1"/>
  <c r="V217" i="1"/>
  <c r="X216" i="1"/>
  <c r="O217" i="1"/>
  <c r="Q216" i="1"/>
  <c r="U216" i="1"/>
  <c r="O218" i="1"/>
  <c r="Q217" i="1"/>
  <c r="V218" i="1"/>
  <c r="X217" i="1"/>
  <c r="H218" i="1"/>
  <c r="J217" i="1"/>
  <c r="A218" i="1"/>
  <c r="A216" i="4"/>
  <c r="C217" i="1"/>
  <c r="A219" i="1"/>
  <c r="A217" i="4"/>
  <c r="C218" i="1"/>
  <c r="H219" i="1"/>
  <c r="J218" i="1"/>
  <c r="V219" i="1"/>
  <c r="X218" i="1"/>
  <c r="R218" i="1"/>
  <c r="O219" i="1"/>
  <c r="Q218" i="1"/>
  <c r="O220" i="1"/>
  <c r="Q219" i="1"/>
  <c r="H220" i="1"/>
  <c r="J219" i="1"/>
  <c r="V220" i="1"/>
  <c r="X219" i="1"/>
  <c r="A220" i="1"/>
  <c r="C219" i="1"/>
  <c r="A218" i="4"/>
  <c r="A221" i="1"/>
  <c r="C220" i="1"/>
  <c r="A219" i="4"/>
  <c r="H221" i="1"/>
  <c r="J220" i="1"/>
  <c r="O221" i="1"/>
  <c r="Q220" i="1"/>
  <c r="V221" i="1"/>
  <c r="X220" i="1"/>
  <c r="V222" i="1"/>
  <c r="X221" i="1"/>
  <c r="O222" i="1"/>
  <c r="Q221" i="1"/>
  <c r="H222" i="1"/>
  <c r="J221" i="1"/>
  <c r="A222" i="1"/>
  <c r="A220" i="4"/>
  <c r="C221" i="1"/>
  <c r="A223" i="1"/>
  <c r="A221" i="4"/>
  <c r="C222" i="1"/>
  <c r="H223" i="1"/>
  <c r="J222" i="1"/>
  <c r="O223" i="1"/>
  <c r="Q222" i="1"/>
  <c r="V223" i="1"/>
  <c r="X222" i="1"/>
  <c r="V224" i="1"/>
  <c r="X223" i="1"/>
  <c r="O224" i="1"/>
  <c r="Q223" i="1"/>
  <c r="H224" i="1"/>
  <c r="J223" i="1"/>
  <c r="A224" i="1"/>
  <c r="C223" i="1"/>
  <c r="A222" i="4"/>
  <c r="A225" i="1"/>
  <c r="C224" i="1"/>
  <c r="A223" i="4"/>
  <c r="H225" i="1"/>
  <c r="J224" i="1"/>
  <c r="O225" i="1"/>
  <c r="Q224" i="1"/>
  <c r="T224" i="1"/>
  <c r="V225" i="1"/>
  <c r="X224" i="1"/>
  <c r="V226" i="1"/>
  <c r="X225" i="1"/>
  <c r="H226" i="1"/>
  <c r="J225" i="1"/>
  <c r="R225" i="1"/>
  <c r="O226" i="1"/>
  <c r="Q225" i="1"/>
  <c r="A226" i="1"/>
  <c r="A224" i="4"/>
  <c r="C225" i="1"/>
  <c r="A227" i="1"/>
  <c r="A225" i="4"/>
  <c r="C226" i="1"/>
  <c r="O227" i="1"/>
  <c r="Q226" i="1"/>
  <c r="H227" i="1"/>
  <c r="J226" i="1"/>
  <c r="V227" i="1"/>
  <c r="X226" i="1"/>
  <c r="H228" i="1"/>
  <c r="J227" i="1"/>
  <c r="O228" i="1"/>
  <c r="Q227" i="1"/>
  <c r="V228" i="1"/>
  <c r="X227" i="1"/>
  <c r="A228" i="1"/>
  <c r="C227" i="1"/>
  <c r="A226" i="4"/>
  <c r="V229" i="1"/>
  <c r="X228" i="1"/>
  <c r="A229" i="1"/>
  <c r="C228" i="1"/>
  <c r="A227" i="4"/>
  <c r="O229" i="1"/>
  <c r="Q228" i="1"/>
  <c r="H229" i="1"/>
  <c r="J228" i="1"/>
  <c r="A230" i="1"/>
  <c r="A228" i="4"/>
  <c r="C229" i="1"/>
  <c r="V230" i="1"/>
  <c r="X229" i="1"/>
  <c r="H230" i="1"/>
  <c r="J229" i="1"/>
  <c r="L229" i="1"/>
  <c r="R229" i="1"/>
  <c r="O230" i="1"/>
  <c r="Q229" i="1"/>
  <c r="T229" i="1"/>
  <c r="V231" i="1"/>
  <c r="X230" i="1"/>
  <c r="A231" i="1"/>
  <c r="A229" i="4"/>
  <c r="C230" i="1"/>
  <c r="O231" i="1"/>
  <c r="Q230" i="1"/>
  <c r="H231" i="1"/>
  <c r="J230" i="1"/>
  <c r="L230" i="1"/>
  <c r="H232" i="1"/>
  <c r="J231" i="1"/>
  <c r="O232" i="1"/>
  <c r="Q231" i="1"/>
  <c r="V232" i="1"/>
  <c r="X231" i="1"/>
  <c r="A232" i="1"/>
  <c r="C231" i="1"/>
  <c r="A230" i="4"/>
  <c r="V233" i="1"/>
  <c r="X232" i="1"/>
  <c r="O233" i="1"/>
  <c r="Q232" i="1"/>
  <c r="H233" i="1"/>
  <c r="J232" i="1"/>
  <c r="A233" i="1"/>
  <c r="C232" i="1"/>
  <c r="A231" i="4"/>
  <c r="A234" i="1"/>
  <c r="A232" i="4"/>
  <c r="C233" i="1"/>
  <c r="H234" i="1"/>
  <c r="J233" i="1"/>
  <c r="O234" i="1"/>
  <c r="Q233" i="1"/>
  <c r="V234" i="1"/>
  <c r="X233" i="1"/>
  <c r="V235" i="1"/>
  <c r="X234" i="1"/>
  <c r="O235" i="1"/>
  <c r="Q234" i="1"/>
  <c r="H235" i="1"/>
  <c r="J234" i="1"/>
  <c r="A235" i="1"/>
  <c r="A233" i="4"/>
  <c r="C234" i="1"/>
  <c r="H236" i="1"/>
  <c r="J235" i="1"/>
  <c r="O236" i="1"/>
  <c r="Q235" i="1"/>
  <c r="V236" i="1"/>
  <c r="X235" i="1"/>
  <c r="A236" i="1"/>
  <c r="C235" i="1"/>
  <c r="A234" i="4"/>
  <c r="V237" i="1"/>
  <c r="X236" i="1"/>
  <c r="H237" i="1"/>
  <c r="J236" i="1"/>
  <c r="A237" i="1"/>
  <c r="C236" i="1"/>
  <c r="A235" i="4"/>
  <c r="O237" i="1"/>
  <c r="Q236" i="1"/>
  <c r="O238" i="1"/>
  <c r="Q237" i="1"/>
  <c r="A238" i="1"/>
  <c r="A236" i="4"/>
  <c r="C237" i="1"/>
  <c r="H238" i="1"/>
  <c r="J237" i="1"/>
  <c r="V238" i="1"/>
  <c r="X237" i="1"/>
  <c r="V239" i="1"/>
  <c r="X238" i="1"/>
  <c r="H239" i="1"/>
  <c r="J238" i="1"/>
  <c r="O239" i="1"/>
  <c r="Q238" i="1"/>
  <c r="A239" i="1"/>
  <c r="A237" i="4"/>
  <c r="C238" i="1"/>
  <c r="B237" i="4"/>
  <c r="C237" i="4"/>
  <c r="D237" i="4"/>
  <c r="O240" i="1"/>
  <c r="Q239" i="1"/>
  <c r="H240" i="1"/>
  <c r="J239" i="1"/>
  <c r="M240" i="1"/>
  <c r="V240" i="1"/>
  <c r="X239" i="1"/>
  <c r="A240" i="1"/>
  <c r="C239" i="1"/>
  <c r="A238" i="4"/>
  <c r="V241" i="1"/>
  <c r="X240" i="1"/>
  <c r="H241" i="1"/>
  <c r="J240" i="1"/>
  <c r="O241" i="1"/>
  <c r="Q240" i="1"/>
  <c r="A241" i="1"/>
  <c r="C240" i="1"/>
  <c r="A239" i="4"/>
  <c r="V242" i="1"/>
  <c r="X241" i="1"/>
  <c r="A242" i="1"/>
  <c r="A240" i="4"/>
  <c r="C241" i="1"/>
  <c r="O242" i="1"/>
  <c r="Q241" i="1"/>
  <c r="U241" i="1"/>
  <c r="H242" i="1"/>
  <c r="J241" i="1"/>
  <c r="H243" i="1"/>
  <c r="J242" i="1"/>
  <c r="O243" i="1"/>
  <c r="Q242" i="1"/>
  <c r="S242" i="1"/>
  <c r="A243" i="1"/>
  <c r="A241" i="4"/>
  <c r="C242" i="1"/>
  <c r="V243" i="1"/>
  <c r="X242" i="1"/>
  <c r="A244" i="1"/>
  <c r="C243" i="1"/>
  <c r="A242" i="4"/>
  <c r="O244" i="1"/>
  <c r="Q243" i="1"/>
  <c r="H244" i="1"/>
  <c r="J243" i="1"/>
  <c r="V244" i="1"/>
  <c r="X243" i="1"/>
  <c r="A245" i="1"/>
  <c r="C244" i="1"/>
  <c r="A243" i="4"/>
  <c r="V245" i="1"/>
  <c r="X244" i="1"/>
  <c r="H245" i="1"/>
  <c r="J244" i="1"/>
  <c r="O245" i="1"/>
  <c r="Q244" i="1"/>
  <c r="A246" i="1"/>
  <c r="A244" i="4"/>
  <c r="C245" i="1"/>
  <c r="R245" i="1"/>
  <c r="O246" i="1"/>
  <c r="Q245" i="1"/>
  <c r="H246" i="1"/>
  <c r="J245" i="1"/>
  <c r="V246" i="1"/>
  <c r="X245" i="1"/>
  <c r="AA245" i="1"/>
  <c r="V247" i="1"/>
  <c r="X246" i="1"/>
  <c r="H247" i="1"/>
  <c r="J246" i="1"/>
  <c r="O247" i="1"/>
  <c r="Q246" i="1"/>
  <c r="A247" i="1"/>
  <c r="A245" i="4"/>
  <c r="C246" i="1"/>
  <c r="A248" i="1"/>
  <c r="C247" i="1"/>
  <c r="A246" i="4"/>
  <c r="O248" i="1"/>
  <c r="Q247" i="1"/>
  <c r="H248" i="1"/>
  <c r="J247" i="1"/>
  <c r="V248" i="1"/>
  <c r="X247" i="1"/>
  <c r="A249" i="1"/>
  <c r="C248" i="1"/>
  <c r="A247" i="4"/>
  <c r="V249" i="1"/>
  <c r="X248" i="1"/>
  <c r="H249" i="1"/>
  <c r="J248" i="1"/>
  <c r="O249" i="1"/>
  <c r="Q248" i="1"/>
  <c r="S248" i="1"/>
  <c r="A250" i="1"/>
  <c r="A248" i="4"/>
  <c r="C249" i="1"/>
  <c r="O250" i="1"/>
  <c r="Q249" i="1"/>
  <c r="H250" i="1"/>
  <c r="J249" i="1"/>
  <c r="V250" i="1"/>
  <c r="X249" i="1"/>
  <c r="V251" i="1"/>
  <c r="X250" i="1"/>
  <c r="H251" i="1"/>
  <c r="J250" i="1"/>
  <c r="O251" i="1"/>
  <c r="Q250" i="1"/>
  <c r="U250" i="1"/>
  <c r="A251" i="1"/>
  <c r="A249" i="4"/>
  <c r="C250" i="1"/>
  <c r="O252" i="1"/>
  <c r="Q251" i="1"/>
  <c r="H252" i="1"/>
  <c r="J251" i="1"/>
  <c r="V252" i="1"/>
  <c r="X251" i="1"/>
  <c r="A252" i="1"/>
  <c r="C251" i="1"/>
  <c r="A250" i="4"/>
  <c r="A253" i="1"/>
  <c r="C252" i="1"/>
  <c r="A251" i="4"/>
  <c r="V253" i="1"/>
  <c r="X252" i="1"/>
  <c r="H253" i="1"/>
  <c r="J252" i="1"/>
  <c r="O253" i="1"/>
  <c r="Q252" i="1"/>
  <c r="O254" i="1"/>
  <c r="Q253" i="1"/>
  <c r="U253" i="1"/>
  <c r="H254" i="1"/>
  <c r="J253" i="1"/>
  <c r="V254" i="1"/>
  <c r="X253" i="1"/>
  <c r="A254" i="1"/>
  <c r="A252" i="4"/>
  <c r="C253" i="1"/>
  <c r="V255" i="1"/>
  <c r="X254" i="1"/>
  <c r="H255" i="1"/>
  <c r="J254" i="1"/>
  <c r="O255" i="1"/>
  <c r="Q254" i="1"/>
  <c r="A255" i="1"/>
  <c r="A253" i="4"/>
  <c r="C254" i="1"/>
  <c r="O256" i="1"/>
  <c r="Q255" i="1"/>
  <c r="H256" i="1"/>
  <c r="J255" i="1"/>
  <c r="V256" i="1"/>
  <c r="X255" i="1"/>
  <c r="A256" i="1"/>
  <c r="C255" i="1"/>
  <c r="A254" i="4"/>
  <c r="A257" i="1"/>
  <c r="C256" i="1"/>
  <c r="A255" i="4"/>
  <c r="V257" i="1"/>
  <c r="X256" i="1"/>
  <c r="H257" i="1"/>
  <c r="J256" i="1"/>
  <c r="O257" i="1"/>
  <c r="Q256" i="1"/>
  <c r="O258" i="1"/>
  <c r="Q257" i="1"/>
  <c r="H258" i="1"/>
  <c r="J257" i="1"/>
  <c r="A258" i="1"/>
  <c r="A256" i="4"/>
  <c r="C257" i="1"/>
  <c r="V258" i="1"/>
  <c r="X257" i="1"/>
  <c r="V259" i="1"/>
  <c r="X258" i="1"/>
  <c r="O259" i="1"/>
  <c r="Q258" i="1"/>
  <c r="A259" i="1"/>
  <c r="A257" i="4"/>
  <c r="C258" i="1"/>
  <c r="H259" i="1"/>
  <c r="J258" i="1"/>
  <c r="H260" i="1"/>
  <c r="J259" i="1"/>
  <c r="O260" i="1"/>
  <c r="Q259" i="1"/>
  <c r="A260" i="1"/>
  <c r="C259" i="1"/>
  <c r="A258" i="4"/>
  <c r="V260" i="1"/>
  <c r="X259" i="1"/>
  <c r="O261" i="1"/>
  <c r="Q260" i="1"/>
  <c r="H261" i="1"/>
  <c r="J260" i="1"/>
  <c r="A261" i="1"/>
  <c r="C260" i="1"/>
  <c r="A259" i="4"/>
  <c r="V261" i="1"/>
  <c r="X260" i="1"/>
  <c r="V262" i="1"/>
  <c r="X261" i="1"/>
  <c r="A262" i="1"/>
  <c r="A260" i="4"/>
  <c r="C261" i="1"/>
  <c r="H262" i="1"/>
  <c r="J261" i="1"/>
  <c r="O262" i="1"/>
  <c r="Q261" i="1"/>
  <c r="H263" i="1"/>
  <c r="J262" i="1"/>
  <c r="O263" i="1"/>
  <c r="Q262" i="1"/>
  <c r="V263" i="1"/>
  <c r="X262" i="1"/>
  <c r="A263" i="1"/>
  <c r="A261" i="4"/>
  <c r="C262" i="1"/>
  <c r="V264" i="1"/>
  <c r="X263" i="1"/>
  <c r="A264" i="1"/>
  <c r="C263" i="1"/>
  <c r="A262" i="4"/>
  <c r="O264" i="1"/>
  <c r="Q263" i="1"/>
  <c r="H264" i="1"/>
  <c r="J263" i="1"/>
  <c r="H265" i="1"/>
  <c r="J264" i="1"/>
  <c r="M264" i="1"/>
  <c r="O265" i="1"/>
  <c r="Q264" i="1"/>
  <c r="A265" i="1"/>
  <c r="C264" i="1"/>
  <c r="A263" i="4"/>
  <c r="V265" i="1"/>
  <c r="X264" i="1"/>
  <c r="O266" i="1"/>
  <c r="Q265" i="1"/>
  <c r="H266" i="1"/>
  <c r="J265" i="1"/>
  <c r="V266" i="1"/>
  <c r="X265" i="1"/>
  <c r="A266" i="1"/>
  <c r="A264" i="4"/>
  <c r="C265" i="1"/>
  <c r="G265" i="1"/>
  <c r="A267" i="1"/>
  <c r="A265" i="4"/>
  <c r="C266" i="1"/>
  <c r="V267" i="1"/>
  <c r="X266" i="1"/>
  <c r="H267" i="1"/>
  <c r="J266" i="1"/>
  <c r="O267" i="1"/>
  <c r="Q266" i="1"/>
  <c r="O268" i="1"/>
  <c r="Q267" i="1"/>
  <c r="H268" i="1"/>
  <c r="J267" i="1"/>
  <c r="V268" i="1"/>
  <c r="X267" i="1"/>
  <c r="A268" i="1"/>
  <c r="C267" i="1"/>
  <c r="A266" i="4"/>
  <c r="A269" i="1"/>
  <c r="C268" i="1"/>
  <c r="E268" i="1"/>
  <c r="A267" i="4"/>
  <c r="V269" i="1"/>
  <c r="X268" i="1"/>
  <c r="H269" i="1"/>
  <c r="J268" i="1"/>
  <c r="O269" i="1"/>
  <c r="Q268" i="1"/>
  <c r="O270" i="1"/>
  <c r="Q269" i="1"/>
  <c r="H270" i="1"/>
  <c r="J269" i="1"/>
  <c r="V270" i="1"/>
  <c r="X269" i="1"/>
  <c r="A270" i="1"/>
  <c r="A268" i="4"/>
  <c r="C269" i="1"/>
  <c r="V271" i="1"/>
  <c r="X270" i="1"/>
  <c r="H271" i="1"/>
  <c r="J270" i="1"/>
  <c r="R270" i="1"/>
  <c r="O271" i="1"/>
  <c r="Q270" i="1"/>
  <c r="A271" i="1"/>
  <c r="A269" i="4"/>
  <c r="C270" i="1"/>
  <c r="O272" i="1"/>
  <c r="Q271" i="1"/>
  <c r="H272" i="1"/>
  <c r="J271" i="1"/>
  <c r="V272" i="1"/>
  <c r="X271" i="1"/>
  <c r="A272" i="1"/>
  <c r="C271" i="1"/>
  <c r="A270" i="4"/>
  <c r="A273" i="1"/>
  <c r="C272" i="1"/>
  <c r="A271" i="4"/>
  <c r="V273" i="1"/>
  <c r="X272" i="1"/>
  <c r="H273" i="1"/>
  <c r="J272" i="1"/>
  <c r="O273" i="1"/>
  <c r="Q272" i="1"/>
  <c r="O274" i="1"/>
  <c r="Q273" i="1"/>
  <c r="H274" i="1"/>
  <c r="J273" i="1"/>
  <c r="V274" i="1"/>
  <c r="X273" i="1"/>
  <c r="A274" i="1"/>
  <c r="A272" i="4"/>
  <c r="C273" i="1"/>
  <c r="H275" i="1"/>
  <c r="J274" i="1"/>
  <c r="V275" i="1"/>
  <c r="X274" i="1"/>
  <c r="O275" i="1"/>
  <c r="Q274" i="1"/>
  <c r="A275" i="1"/>
  <c r="A273" i="4"/>
  <c r="C274" i="1"/>
  <c r="O276" i="1"/>
  <c r="Q275" i="1"/>
  <c r="V276" i="1"/>
  <c r="X275" i="1"/>
  <c r="H276" i="1"/>
  <c r="J275" i="1"/>
  <c r="A276" i="1"/>
  <c r="C275" i="1"/>
  <c r="A274" i="4"/>
  <c r="A277" i="1"/>
  <c r="C276" i="1"/>
  <c r="A275" i="4"/>
  <c r="H277" i="1"/>
  <c r="J276" i="1"/>
  <c r="O277" i="1"/>
  <c r="Q276" i="1"/>
  <c r="V277" i="1"/>
  <c r="X276" i="1"/>
  <c r="V278" i="1"/>
  <c r="X277" i="1"/>
  <c r="O278" i="1"/>
  <c r="Q277" i="1"/>
  <c r="H278" i="1"/>
  <c r="J277" i="1"/>
  <c r="A278" i="1"/>
  <c r="C277" i="1"/>
  <c r="E277" i="1"/>
  <c r="A276" i="4"/>
  <c r="A279" i="1"/>
  <c r="A277" i="4"/>
  <c r="C278" i="1"/>
  <c r="H279" i="1"/>
  <c r="J278" i="1"/>
  <c r="R278" i="1"/>
  <c r="S278" i="1"/>
  <c r="O279" i="1"/>
  <c r="Q278" i="1"/>
  <c r="V279" i="1"/>
  <c r="X278" i="1"/>
  <c r="V280" i="1"/>
  <c r="X279" i="1"/>
  <c r="O280" i="1"/>
  <c r="Q279" i="1"/>
  <c r="H280" i="1"/>
  <c r="J279" i="1"/>
  <c r="A280" i="1"/>
  <c r="A278" i="4"/>
  <c r="C279" i="1"/>
  <c r="A281" i="1"/>
  <c r="C280" i="1"/>
  <c r="A279" i="4"/>
  <c r="H281" i="1"/>
  <c r="J280" i="1"/>
  <c r="O281" i="1"/>
  <c r="Q280" i="1"/>
  <c r="V281" i="1"/>
  <c r="X280" i="1"/>
  <c r="C281" i="1"/>
  <c r="A282" i="1"/>
  <c r="A280" i="4"/>
  <c r="V282" i="1"/>
  <c r="X281" i="1"/>
  <c r="O282" i="1"/>
  <c r="Q281" i="1"/>
  <c r="H282" i="1"/>
  <c r="J281" i="1"/>
  <c r="H283" i="1"/>
  <c r="J282" i="1"/>
  <c r="O283" i="1"/>
  <c r="Q282" i="1"/>
  <c r="V283" i="1"/>
  <c r="X282" i="1"/>
  <c r="A283" i="1"/>
  <c r="A281" i="4"/>
  <c r="C282" i="1"/>
  <c r="V284" i="1"/>
  <c r="X283" i="1"/>
  <c r="O284" i="1"/>
  <c r="Q283" i="1"/>
  <c r="H284" i="1"/>
  <c r="J283" i="1"/>
  <c r="A282" i="4"/>
  <c r="A284" i="1"/>
  <c r="C283" i="1"/>
  <c r="A285" i="1"/>
  <c r="C284" i="1"/>
  <c r="A283" i="4"/>
  <c r="H285" i="1"/>
  <c r="J284" i="1"/>
  <c r="O285" i="1"/>
  <c r="Q284" i="1"/>
  <c r="V285" i="1"/>
  <c r="X284" i="1"/>
  <c r="V286" i="1"/>
  <c r="X285" i="1"/>
  <c r="AB285" i="1"/>
  <c r="O286" i="1"/>
  <c r="Q285" i="1"/>
  <c r="H286" i="1"/>
  <c r="J285" i="1"/>
  <c r="A286" i="1"/>
  <c r="C285" i="1"/>
  <c r="A284" i="4"/>
  <c r="A287" i="1"/>
  <c r="A285" i="4"/>
  <c r="C286" i="1"/>
  <c r="H287" i="1"/>
  <c r="J286" i="1"/>
  <c r="O287" i="1"/>
  <c r="Q286" i="1"/>
  <c r="V287" i="1"/>
  <c r="X286" i="1"/>
  <c r="V288" i="1"/>
  <c r="X287" i="1"/>
  <c r="O288" i="1"/>
  <c r="Q287" i="1"/>
  <c r="H288" i="1"/>
  <c r="J287" i="1"/>
  <c r="A288" i="1"/>
  <c r="A286" i="4"/>
  <c r="C287" i="1"/>
  <c r="H289" i="1"/>
  <c r="J288" i="1"/>
  <c r="O289" i="1"/>
  <c r="Q288" i="1"/>
  <c r="V289" i="1"/>
  <c r="X288" i="1"/>
  <c r="A289" i="1"/>
  <c r="C288" i="1"/>
  <c r="A287" i="4"/>
  <c r="V290" i="1"/>
  <c r="X289" i="1"/>
  <c r="O290" i="1"/>
  <c r="Q289" i="1"/>
  <c r="H290" i="1"/>
  <c r="J289" i="1"/>
  <c r="C289" i="1"/>
  <c r="A290" i="1"/>
  <c r="A288" i="4"/>
  <c r="A291" i="1"/>
  <c r="A289" i="4"/>
  <c r="C290" i="1"/>
  <c r="H291" i="1"/>
  <c r="J290" i="1"/>
  <c r="M290" i="1"/>
  <c r="O291" i="1"/>
  <c r="Q290" i="1"/>
  <c r="V291" i="1"/>
  <c r="X290" i="1"/>
  <c r="V292" i="1"/>
  <c r="X291" i="1"/>
  <c r="O292" i="1"/>
  <c r="Q291" i="1"/>
  <c r="H292" i="1"/>
  <c r="J291" i="1"/>
  <c r="A290" i="4"/>
  <c r="A292" i="1"/>
  <c r="C291" i="1"/>
  <c r="A293" i="1"/>
  <c r="C292" i="1"/>
  <c r="A291" i="4"/>
  <c r="H293" i="1"/>
  <c r="J292" i="1"/>
  <c r="O293" i="1"/>
  <c r="Q292" i="1"/>
  <c r="V293" i="1"/>
  <c r="X292" i="1"/>
  <c r="V294" i="1"/>
  <c r="X293" i="1"/>
  <c r="O294" i="1"/>
  <c r="Q293" i="1"/>
  <c r="H294" i="1"/>
  <c r="J293" i="1"/>
  <c r="A294" i="1"/>
  <c r="C293" i="1"/>
  <c r="A292" i="4"/>
  <c r="J294" i="1"/>
  <c r="H295" i="1"/>
  <c r="R294" i="1"/>
  <c r="O295" i="1"/>
  <c r="Q294" i="1"/>
  <c r="V295" i="1"/>
  <c r="X294" i="1"/>
  <c r="A295" i="1"/>
  <c r="A293" i="4"/>
  <c r="C294" i="1"/>
  <c r="A296" i="1"/>
  <c r="A294" i="4"/>
  <c r="C295" i="1"/>
  <c r="H296" i="1"/>
  <c r="J295" i="1"/>
  <c r="V296" i="1"/>
  <c r="X295" i="1"/>
  <c r="O296" i="1"/>
  <c r="Q295" i="1"/>
  <c r="O297" i="1"/>
  <c r="Q296" i="1"/>
  <c r="H297" i="1"/>
  <c r="J296" i="1"/>
  <c r="A297" i="1"/>
  <c r="C296" i="1"/>
  <c r="A295" i="4"/>
  <c r="V297" i="1"/>
  <c r="X296" i="1"/>
  <c r="V298" i="1"/>
  <c r="X297" i="1"/>
  <c r="C297" i="1"/>
  <c r="A298" i="1"/>
  <c r="A296" i="4"/>
  <c r="H298" i="1"/>
  <c r="J297" i="1"/>
  <c r="O298" i="1"/>
  <c r="Q297" i="1"/>
  <c r="J298" i="1"/>
  <c r="H299" i="1"/>
  <c r="R298" i="1"/>
  <c r="O299" i="1"/>
  <c r="Q298" i="1"/>
  <c r="S298" i="1"/>
  <c r="A299" i="1"/>
  <c r="A297" i="4"/>
  <c r="C298" i="1"/>
  <c r="V299" i="1"/>
  <c r="X298" i="1"/>
  <c r="A298" i="4"/>
  <c r="A300" i="1"/>
  <c r="C299" i="1"/>
  <c r="O300" i="1"/>
  <c r="Q299" i="1"/>
  <c r="V300" i="1"/>
  <c r="X299" i="1"/>
  <c r="H300" i="1"/>
  <c r="J299" i="1"/>
  <c r="J300" i="1"/>
  <c r="H301" i="1"/>
  <c r="O301" i="1"/>
  <c r="Q300" i="1"/>
  <c r="A301" i="1"/>
  <c r="C300" i="1"/>
  <c r="A299" i="4"/>
  <c r="V301" i="1"/>
  <c r="X300" i="1"/>
  <c r="V302" i="1"/>
  <c r="X301" i="1"/>
  <c r="A302" i="1"/>
  <c r="C301" i="1"/>
  <c r="A300" i="4"/>
  <c r="O302" i="1"/>
  <c r="Q301" i="1"/>
  <c r="H302" i="1"/>
  <c r="J301" i="1"/>
  <c r="V303" i="1"/>
  <c r="X302" i="1"/>
  <c r="A303" i="1"/>
  <c r="A301" i="4"/>
  <c r="C302" i="1"/>
  <c r="J302" i="1"/>
  <c r="H303" i="1"/>
  <c r="O303" i="1"/>
  <c r="Q302" i="1"/>
  <c r="O304" i="1"/>
  <c r="Q303" i="1"/>
  <c r="A304" i="1"/>
  <c r="A302" i="4"/>
  <c r="C303" i="1"/>
  <c r="V304" i="1"/>
  <c r="X303" i="1"/>
  <c r="H304" i="1"/>
  <c r="J303" i="1"/>
  <c r="H305" i="1"/>
  <c r="J304" i="1"/>
  <c r="A305" i="1"/>
  <c r="C304" i="1"/>
  <c r="A303" i="4"/>
  <c r="V305" i="1"/>
  <c r="X304" i="1"/>
  <c r="O305" i="1"/>
  <c r="Q304" i="1"/>
  <c r="V306" i="1"/>
  <c r="X305" i="1"/>
  <c r="O306" i="1"/>
  <c r="Q305" i="1"/>
  <c r="C305" i="1"/>
  <c r="A306" i="1"/>
  <c r="A304" i="4"/>
  <c r="H306" i="1"/>
  <c r="J305" i="1"/>
  <c r="A307" i="1"/>
  <c r="A305" i="4"/>
  <c r="C306" i="1"/>
  <c r="V307" i="1"/>
  <c r="X306" i="1"/>
  <c r="R306" i="1"/>
  <c r="O307" i="1"/>
  <c r="Q306" i="1"/>
  <c r="H307" i="1"/>
  <c r="J306" i="1"/>
  <c r="O308" i="1"/>
  <c r="Q307" i="1"/>
  <c r="U307" i="1"/>
  <c r="V308" i="1"/>
  <c r="X307" i="1"/>
  <c r="H308" i="1"/>
  <c r="J307" i="1"/>
  <c r="A306" i="4"/>
  <c r="A308" i="1"/>
  <c r="C307" i="1"/>
  <c r="A309" i="1"/>
  <c r="C308" i="1"/>
  <c r="A307" i="4"/>
  <c r="O309" i="1"/>
  <c r="Q308" i="1"/>
  <c r="U308" i="1"/>
  <c r="H309" i="1"/>
  <c r="J308" i="1"/>
  <c r="V309" i="1"/>
  <c r="X308" i="1"/>
  <c r="V310" i="1"/>
  <c r="X309" i="1"/>
  <c r="H310" i="1"/>
  <c r="J309" i="1"/>
  <c r="R309" i="1"/>
  <c r="O310" i="1"/>
  <c r="Q309" i="1"/>
  <c r="A310" i="1"/>
  <c r="C309" i="1"/>
  <c r="A308" i="4"/>
  <c r="J310" i="1"/>
  <c r="H311" i="1"/>
  <c r="O311" i="1"/>
  <c r="Q310" i="1"/>
  <c r="V311" i="1"/>
  <c r="X310" i="1"/>
  <c r="A311" i="1"/>
  <c r="A309" i="4"/>
  <c r="C310" i="1"/>
  <c r="H312" i="1"/>
  <c r="J311" i="1"/>
  <c r="V312" i="1"/>
  <c r="X311" i="1"/>
  <c r="A312" i="1"/>
  <c r="A310" i="4"/>
  <c r="C311" i="1"/>
  <c r="O312" i="1"/>
  <c r="Q311" i="1"/>
  <c r="O313" i="1"/>
  <c r="Q312" i="1"/>
  <c r="V313" i="1"/>
  <c r="X312" i="1"/>
  <c r="H313" i="1"/>
  <c r="J312" i="1"/>
  <c r="A313" i="1"/>
  <c r="C312" i="1"/>
  <c r="A311" i="4"/>
  <c r="C313" i="1"/>
  <c r="A314" i="1"/>
  <c r="A312" i="4"/>
  <c r="H314" i="1"/>
  <c r="J313" i="1"/>
  <c r="V314" i="1"/>
  <c r="X313" i="1"/>
  <c r="O314" i="1"/>
  <c r="Q313" i="1"/>
  <c r="J314" i="1"/>
  <c r="H315" i="1"/>
  <c r="O315" i="1"/>
  <c r="Q314" i="1"/>
  <c r="V315" i="1"/>
  <c r="X314" i="1"/>
  <c r="A315" i="1"/>
  <c r="A313" i="4"/>
  <c r="C314" i="1"/>
  <c r="H316" i="1"/>
  <c r="J315" i="1"/>
  <c r="V316" i="1"/>
  <c r="X315" i="1"/>
  <c r="O316" i="1"/>
  <c r="Q315" i="1"/>
  <c r="A314" i="4"/>
  <c r="A316" i="1"/>
  <c r="C315" i="1"/>
  <c r="A317" i="1"/>
  <c r="C316" i="1"/>
  <c r="A315" i="4"/>
  <c r="O317" i="1"/>
  <c r="Q316" i="1"/>
  <c r="V317" i="1"/>
  <c r="X316" i="1"/>
  <c r="J316" i="1"/>
  <c r="H317" i="1"/>
  <c r="O318" i="1"/>
  <c r="Q317" i="1"/>
  <c r="V318" i="1"/>
  <c r="X317" i="1"/>
  <c r="H318" i="1"/>
  <c r="J317" i="1"/>
  <c r="A318" i="1"/>
  <c r="C317" i="1"/>
  <c r="A316" i="4"/>
  <c r="A319" i="1"/>
  <c r="A317" i="4"/>
  <c r="C318" i="1"/>
  <c r="V319" i="1"/>
  <c r="X318" i="1"/>
  <c r="O319" i="1"/>
  <c r="Q318" i="1"/>
  <c r="J318" i="1"/>
  <c r="H319" i="1"/>
  <c r="H320" i="1"/>
  <c r="J319" i="1"/>
  <c r="O320" i="1"/>
  <c r="Q319" i="1"/>
  <c r="V320" i="1"/>
  <c r="X319" i="1"/>
  <c r="A320" i="1"/>
  <c r="A318" i="4"/>
  <c r="C319" i="1"/>
  <c r="A321" i="1"/>
  <c r="C320" i="1"/>
  <c r="A319" i="4"/>
  <c r="V321" i="1"/>
  <c r="X320" i="1"/>
  <c r="O321" i="1"/>
  <c r="Q320" i="1"/>
  <c r="H321" i="1"/>
  <c r="J320" i="1"/>
  <c r="H322" i="1"/>
  <c r="J321" i="1"/>
  <c r="C321" i="1"/>
  <c r="A322" i="1"/>
  <c r="A320" i="4"/>
  <c r="O322" i="1"/>
  <c r="Q321" i="1"/>
  <c r="V322" i="1"/>
  <c r="X321" i="1"/>
  <c r="V323" i="1"/>
  <c r="X322" i="1"/>
  <c r="O323" i="1"/>
  <c r="Q322" i="1"/>
  <c r="S322" i="1"/>
  <c r="U322" i="1"/>
  <c r="A323" i="1"/>
  <c r="A321" i="4"/>
  <c r="C322" i="1"/>
  <c r="H323" i="1"/>
  <c r="J322" i="1"/>
  <c r="H324" i="1"/>
  <c r="J323" i="1"/>
  <c r="O324" i="1"/>
  <c r="Q323" i="1"/>
  <c r="A322" i="4"/>
  <c r="A324" i="1"/>
  <c r="C323" i="1"/>
  <c r="V324" i="1"/>
  <c r="X323" i="1"/>
  <c r="V325" i="1"/>
  <c r="X324" i="1"/>
  <c r="A325" i="1"/>
  <c r="C324" i="1"/>
  <c r="A323" i="4"/>
  <c r="O325" i="1"/>
  <c r="Q324" i="1"/>
  <c r="H325" i="1"/>
  <c r="J324" i="1"/>
  <c r="H326" i="1"/>
  <c r="J325" i="1"/>
  <c r="O326" i="1"/>
  <c r="Q325" i="1"/>
  <c r="V326" i="1"/>
  <c r="X325" i="1"/>
  <c r="A326" i="1"/>
  <c r="C325" i="1"/>
  <c r="A324" i="4"/>
  <c r="O327" i="1"/>
  <c r="Q326" i="1"/>
  <c r="A327" i="1"/>
  <c r="A325" i="4"/>
  <c r="C326" i="1"/>
  <c r="V327" i="1"/>
  <c r="X326" i="1"/>
  <c r="J326" i="1"/>
  <c r="N326" i="1"/>
  <c r="H327" i="1"/>
  <c r="V328" i="1"/>
  <c r="X327" i="1"/>
  <c r="H328" i="1"/>
  <c r="J327" i="1"/>
  <c r="C327" i="1"/>
  <c r="A328" i="1"/>
  <c r="A326" i="4"/>
  <c r="O328" i="1"/>
  <c r="Q327" i="1"/>
  <c r="U327" i="1"/>
  <c r="O329" i="1"/>
  <c r="Q328" i="1"/>
  <c r="A329" i="1"/>
  <c r="C328" i="1"/>
  <c r="A327" i="4"/>
  <c r="H329" i="1"/>
  <c r="J328" i="1"/>
  <c r="V329" i="1"/>
  <c r="X328" i="1"/>
  <c r="V330" i="1"/>
  <c r="X329" i="1"/>
  <c r="H330" i="1"/>
  <c r="J329" i="1"/>
  <c r="L329" i="1"/>
  <c r="A328" i="4"/>
  <c r="A330" i="1"/>
  <c r="C329" i="1"/>
  <c r="O330" i="1"/>
  <c r="Q329" i="1"/>
  <c r="V331" i="1"/>
  <c r="X330" i="1"/>
  <c r="O331" i="1"/>
  <c r="Q330" i="1"/>
  <c r="S330" i="1"/>
  <c r="A331" i="1"/>
  <c r="A329" i="4"/>
  <c r="C330" i="1"/>
  <c r="J330" i="1"/>
  <c r="H331" i="1"/>
  <c r="O332" i="1"/>
  <c r="Q331" i="1"/>
  <c r="H332" i="1"/>
  <c r="J331" i="1"/>
  <c r="A330" i="4"/>
  <c r="A332" i="1"/>
  <c r="C331" i="1"/>
  <c r="V332" i="1"/>
  <c r="X331" i="1"/>
  <c r="A333" i="1"/>
  <c r="C332" i="1"/>
  <c r="A331" i="4"/>
  <c r="O333" i="1"/>
  <c r="Q332" i="1"/>
  <c r="T332" i="1"/>
  <c r="V333" i="1"/>
  <c r="X332" i="1"/>
  <c r="J332" i="1"/>
  <c r="H333" i="1"/>
  <c r="H334" i="1"/>
  <c r="J333" i="1"/>
  <c r="V334" i="1"/>
  <c r="X333" i="1"/>
  <c r="R333" i="1"/>
  <c r="O334" i="1"/>
  <c r="Q333" i="1"/>
  <c r="A334" i="1"/>
  <c r="A332" i="4"/>
  <c r="C333" i="1"/>
  <c r="O335" i="1"/>
  <c r="Q334" i="1"/>
  <c r="V335" i="1"/>
  <c r="X334" i="1"/>
  <c r="A335" i="1"/>
  <c r="A333" i="4"/>
  <c r="C334" i="1"/>
  <c r="J334" i="1"/>
  <c r="H335" i="1"/>
  <c r="A336" i="1"/>
  <c r="C335" i="1"/>
  <c r="A334" i="4"/>
  <c r="V336" i="1"/>
  <c r="X335" i="1"/>
  <c r="O336" i="1"/>
  <c r="Q335" i="1"/>
  <c r="H336" i="1"/>
  <c r="J335" i="1"/>
  <c r="H337" i="1"/>
  <c r="J336" i="1"/>
  <c r="O337" i="1"/>
  <c r="Q336" i="1"/>
  <c r="V337" i="1"/>
  <c r="X336" i="1"/>
  <c r="A337" i="1"/>
  <c r="C336" i="1"/>
  <c r="A335" i="4"/>
  <c r="V338" i="1"/>
  <c r="X337" i="1"/>
  <c r="H338" i="1"/>
  <c r="J337" i="1"/>
  <c r="A338" i="1"/>
  <c r="C337" i="1"/>
  <c r="A336" i="4"/>
  <c r="O338" i="1"/>
  <c r="Q337" i="1"/>
  <c r="S337" i="1"/>
  <c r="R338" i="1"/>
  <c r="O339" i="1"/>
  <c r="Q338" i="1"/>
  <c r="H339" i="1"/>
  <c r="J338" i="1"/>
  <c r="A339" i="1"/>
  <c r="C338" i="1"/>
  <c r="A337" i="4"/>
  <c r="V339" i="1"/>
  <c r="X338" i="1"/>
  <c r="V340" i="1"/>
  <c r="X339" i="1"/>
  <c r="O340" i="1"/>
  <c r="Q339" i="1"/>
  <c r="A338" i="4"/>
  <c r="A340" i="1"/>
  <c r="C339" i="1"/>
  <c r="H340" i="1"/>
  <c r="J339" i="1"/>
  <c r="H341" i="1"/>
  <c r="J340" i="1"/>
  <c r="V341" i="1"/>
  <c r="X340" i="1"/>
  <c r="A339" i="4"/>
  <c r="A341" i="1"/>
  <c r="C340" i="1"/>
  <c r="O341" i="1"/>
  <c r="Q340" i="1"/>
  <c r="V342" i="1"/>
  <c r="X341" i="1"/>
  <c r="H342" i="1"/>
  <c r="J341" i="1"/>
  <c r="R341" i="1"/>
  <c r="O342" i="1"/>
  <c r="Q341" i="1"/>
  <c r="A342" i="1"/>
  <c r="C341" i="1"/>
  <c r="A340" i="4"/>
  <c r="A343" i="1"/>
  <c r="C342" i="1"/>
  <c r="A341" i="4"/>
  <c r="O343" i="1"/>
  <c r="Q342" i="1"/>
  <c r="J342" i="1"/>
  <c r="H343" i="1"/>
  <c r="V343" i="1"/>
  <c r="X342" i="1"/>
  <c r="O344" i="1"/>
  <c r="Q343" i="1"/>
  <c r="V344" i="1"/>
  <c r="X343" i="1"/>
  <c r="H344" i="1"/>
  <c r="J343" i="1"/>
  <c r="A344" i="1"/>
  <c r="C343" i="1"/>
  <c r="A342" i="4"/>
  <c r="A343" i="4"/>
  <c r="A345" i="1"/>
  <c r="C344" i="1"/>
  <c r="O345" i="1"/>
  <c r="Q344" i="1"/>
  <c r="H345" i="1"/>
  <c r="J344" i="1"/>
  <c r="V345" i="1"/>
  <c r="X344" i="1"/>
  <c r="V346" i="1"/>
  <c r="X345" i="1"/>
  <c r="H346" i="1"/>
  <c r="J345" i="1"/>
  <c r="N345" i="1"/>
  <c r="O346" i="1"/>
  <c r="Q345" i="1"/>
  <c r="A346" i="1"/>
  <c r="C345" i="1"/>
  <c r="A344" i="4"/>
  <c r="A347" i="1"/>
  <c r="C346" i="1"/>
  <c r="A345" i="4"/>
  <c r="O347" i="1"/>
  <c r="Q346" i="1"/>
  <c r="U346" i="1"/>
  <c r="V347" i="1"/>
  <c r="X346" i="1"/>
  <c r="J346" i="1"/>
  <c r="H347" i="1"/>
  <c r="H348" i="1"/>
  <c r="J347" i="1"/>
  <c r="V348" i="1"/>
  <c r="X347" i="1"/>
  <c r="O348" i="1"/>
  <c r="Q347" i="1"/>
  <c r="A346" i="4"/>
  <c r="A348" i="1"/>
  <c r="C347" i="1"/>
  <c r="O349" i="1"/>
  <c r="Q348" i="1"/>
  <c r="V349" i="1"/>
  <c r="X348" i="1"/>
  <c r="Z348" i="1"/>
  <c r="J348" i="1"/>
  <c r="H349" i="1"/>
  <c r="A347" i="4"/>
  <c r="A349" i="1"/>
  <c r="C348" i="1"/>
  <c r="A350" i="1"/>
  <c r="C349" i="1"/>
  <c r="A348" i="4"/>
  <c r="H350" i="1"/>
  <c r="J349" i="1"/>
  <c r="V350" i="1"/>
  <c r="X349" i="1"/>
  <c r="AA349" i="1"/>
  <c r="O350" i="1"/>
  <c r="Q349" i="1"/>
  <c r="O351" i="1"/>
  <c r="Q350" i="1"/>
  <c r="V351" i="1"/>
  <c r="X350" i="1"/>
  <c r="J350" i="1"/>
  <c r="H351" i="1"/>
  <c r="A351" i="1"/>
  <c r="C350" i="1"/>
  <c r="A349" i="4"/>
  <c r="H352" i="1"/>
  <c r="J351" i="1"/>
  <c r="V352" i="1"/>
  <c r="X351" i="1"/>
  <c r="O352" i="1"/>
  <c r="Q351" i="1"/>
  <c r="A352" i="1"/>
  <c r="C351" i="1"/>
  <c r="A350" i="4"/>
  <c r="A351" i="4"/>
  <c r="A353" i="1"/>
  <c r="C352" i="1"/>
  <c r="O353" i="1"/>
  <c r="Q352" i="1"/>
  <c r="V353" i="1"/>
  <c r="X352" i="1"/>
  <c r="H353" i="1"/>
  <c r="J352" i="1"/>
  <c r="V354" i="1"/>
  <c r="X353" i="1"/>
  <c r="O354" i="1"/>
  <c r="Q353" i="1"/>
  <c r="U353" i="1"/>
  <c r="A354" i="1"/>
  <c r="C353" i="1"/>
  <c r="A352" i="4"/>
  <c r="H354" i="1"/>
  <c r="J353" i="1"/>
  <c r="A355" i="1"/>
  <c r="C354" i="1"/>
  <c r="A353" i="4"/>
  <c r="O355" i="1"/>
  <c r="Q354" i="1"/>
  <c r="V355" i="1"/>
  <c r="X354" i="1"/>
  <c r="H355" i="1"/>
  <c r="J354" i="1"/>
  <c r="H356" i="1"/>
  <c r="J355" i="1"/>
  <c r="A354" i="4"/>
  <c r="A356" i="1"/>
  <c r="C355" i="1"/>
  <c r="V356" i="1"/>
  <c r="X355" i="1"/>
  <c r="O356" i="1"/>
  <c r="Q355" i="1"/>
  <c r="O357" i="1"/>
  <c r="Q356" i="1"/>
  <c r="V357" i="1"/>
  <c r="X356" i="1"/>
  <c r="A355" i="4"/>
  <c r="A357" i="1"/>
  <c r="C356" i="1"/>
  <c r="H357" i="1"/>
  <c r="J356" i="1"/>
  <c r="H358" i="1"/>
  <c r="J357" i="1"/>
  <c r="A358" i="1"/>
  <c r="C357" i="1"/>
  <c r="A356" i="4"/>
  <c r="V358" i="1"/>
  <c r="X357" i="1"/>
  <c r="O358" i="1"/>
  <c r="Q357" i="1"/>
  <c r="O359" i="1"/>
  <c r="Q358" i="1"/>
  <c r="V359" i="1"/>
  <c r="X358" i="1"/>
  <c r="J358" i="1"/>
  <c r="H359" i="1"/>
  <c r="A359" i="1"/>
  <c r="C358" i="1"/>
  <c r="A357" i="4"/>
  <c r="V360" i="1"/>
  <c r="X359" i="1"/>
  <c r="O360" i="1"/>
  <c r="Q359" i="1"/>
  <c r="H360" i="1"/>
  <c r="J359" i="1"/>
  <c r="C359" i="1"/>
  <c r="A358" i="4"/>
  <c r="A360" i="1"/>
  <c r="O361" i="1"/>
  <c r="Q360" i="1"/>
  <c r="V361" i="1"/>
  <c r="X360" i="1"/>
  <c r="H361" i="1"/>
  <c r="J360" i="1"/>
  <c r="A361" i="1"/>
  <c r="C360" i="1"/>
  <c r="C361" i="1"/>
  <c r="A362" i="1"/>
  <c r="J361" i="1"/>
  <c r="H362" i="1"/>
  <c r="V362" i="1"/>
  <c r="X361" i="1"/>
  <c r="O362" i="1"/>
  <c r="Q361" i="1"/>
  <c r="O363" i="1"/>
  <c r="Q362" i="1"/>
  <c r="V363" i="1"/>
  <c r="X362" i="1"/>
  <c r="C362" i="1"/>
  <c r="A363" i="1"/>
  <c r="J362" i="1"/>
  <c r="H363" i="1"/>
  <c r="H364" i="1"/>
  <c r="J363" i="1"/>
  <c r="V364" i="1"/>
  <c r="X363" i="1"/>
  <c r="AA363" i="1"/>
  <c r="O364" i="1"/>
  <c r="Q363" i="1"/>
  <c r="A364" i="1"/>
  <c r="C363" i="1"/>
  <c r="A365" i="1"/>
  <c r="C364" i="1"/>
  <c r="O365" i="1"/>
  <c r="Q364" i="1"/>
  <c r="V365" i="1"/>
  <c r="X364" i="1"/>
  <c r="H365" i="1"/>
  <c r="J364" i="1"/>
  <c r="V366" i="1"/>
  <c r="X365" i="1"/>
  <c r="O366" i="1"/>
  <c r="Q365" i="1"/>
  <c r="C365" i="1"/>
  <c r="A366" i="1"/>
  <c r="J365" i="1"/>
  <c r="H366" i="1"/>
  <c r="J366" i="1"/>
  <c r="H367" i="1"/>
  <c r="C366" i="1"/>
  <c r="A367" i="1"/>
  <c r="O367" i="1"/>
  <c r="Q366" i="1"/>
  <c r="V367" i="1"/>
  <c r="X366" i="1"/>
  <c r="A368" i="1"/>
  <c r="C367" i="1"/>
  <c r="H368" i="1"/>
  <c r="J367" i="1"/>
  <c r="M367" i="1"/>
  <c r="V368" i="1"/>
  <c r="X367" i="1"/>
  <c r="O368" i="1"/>
  <c r="Q367" i="1"/>
  <c r="O369" i="1"/>
  <c r="Q368" i="1"/>
  <c r="V369" i="1"/>
  <c r="X368" i="1"/>
  <c r="AA369" i="1"/>
  <c r="H369" i="1"/>
  <c r="J368" i="1"/>
  <c r="A369" i="1"/>
  <c r="C368" i="1"/>
  <c r="C369" i="1"/>
  <c r="A370" i="1"/>
  <c r="J369" i="1"/>
  <c r="H370" i="1"/>
  <c r="X369" i="1"/>
  <c r="V370" i="1"/>
  <c r="Q369" i="1"/>
  <c r="O370" i="1"/>
  <c r="Q370" i="1"/>
  <c r="X370" i="1"/>
  <c r="J370" i="1"/>
  <c r="C370" i="1"/>
  <c r="D28" i="19"/>
  <c r="D30" i="19"/>
  <c r="D35" i="19"/>
  <c r="K13" i="5"/>
  <c r="D8" i="19"/>
  <c r="S171" i="1"/>
  <c r="R283" i="1"/>
  <c r="R279" i="1"/>
  <c r="R263" i="1"/>
  <c r="R107" i="1"/>
  <c r="R71" i="1"/>
  <c r="U71" i="1"/>
  <c r="D70" i="2"/>
  <c r="S24" i="1"/>
  <c r="D23" i="3"/>
  <c r="D15" i="3"/>
  <c r="U195" i="1"/>
  <c r="R20" i="1"/>
  <c r="S20" i="1"/>
  <c r="D19" i="3"/>
  <c r="U171" i="1"/>
  <c r="S327" i="1"/>
  <c r="U16" i="1"/>
  <c r="D15" i="2"/>
  <c r="S316" i="1"/>
  <c r="R10" i="1"/>
  <c r="S295" i="1"/>
  <c r="U295" i="1"/>
  <c r="R360" i="1"/>
  <c r="U360" i="1"/>
  <c r="R356" i="1"/>
  <c r="U356" i="1"/>
  <c r="R140" i="1"/>
  <c r="U140" i="1"/>
  <c r="S3" i="1"/>
  <c r="D2" i="3"/>
  <c r="R60" i="1"/>
  <c r="R56" i="1"/>
  <c r="S56" i="1"/>
  <c r="R49" i="1"/>
  <c r="S49" i="1"/>
  <c r="R45" i="1"/>
  <c r="R38" i="1"/>
  <c r="R222" i="1"/>
  <c r="R194" i="1"/>
  <c r="S194" i="1"/>
  <c r="R110" i="1"/>
  <c r="S183" i="1"/>
  <c r="U183" i="1"/>
  <c r="U212" i="1"/>
  <c r="S326" i="1"/>
  <c r="U224" i="1"/>
  <c r="S134" i="1"/>
  <c r="U202" i="1"/>
  <c r="S139" i="1"/>
  <c r="U190" i="1"/>
  <c r="U104" i="1"/>
  <c r="U286" i="1"/>
  <c r="S286" i="1"/>
  <c r="S257" i="1"/>
  <c r="S218" i="1"/>
  <c r="U326" i="1"/>
  <c r="U247" i="1"/>
  <c r="S154" i="1"/>
  <c r="D39" i="19"/>
  <c r="C26" i="9"/>
  <c r="S236" i="1"/>
  <c r="D48" i="2"/>
  <c r="E40" i="9"/>
  <c r="E41" i="9"/>
  <c r="E43" i="9"/>
  <c r="C7" i="9"/>
  <c r="E7" i="9"/>
  <c r="C9" i="9"/>
  <c r="E9" i="9"/>
  <c r="E26" i="9"/>
  <c r="S216" i="1"/>
  <c r="S40" i="1"/>
  <c r="S252" i="1"/>
  <c r="U70" i="1"/>
  <c r="D69" i="2"/>
  <c r="U370" i="1"/>
  <c r="U348" i="1"/>
  <c r="U332" i="1"/>
  <c r="U252" i="1"/>
  <c r="S300" i="1"/>
  <c r="S244" i="1"/>
  <c r="T247" i="1"/>
  <c r="S332" i="1"/>
  <c r="U278" i="1"/>
  <c r="S117" i="1"/>
  <c r="S94" i="1"/>
  <c r="S212" i="1"/>
  <c r="S67" i="1"/>
  <c r="T349" i="1"/>
  <c r="T257" i="1"/>
  <c r="U194" i="1"/>
  <c r="S253" i="1"/>
  <c r="U257" i="1"/>
  <c r="U289" i="1"/>
  <c r="T131" i="1"/>
  <c r="S149" i="1"/>
  <c r="T92" i="1"/>
  <c r="S349" i="1"/>
  <c r="U87" i="1"/>
  <c r="T301" i="1"/>
  <c r="T181" i="1"/>
  <c r="T87" i="1"/>
  <c r="S353" i="1"/>
  <c r="U106" i="1"/>
  <c r="T213" i="1"/>
  <c r="U349" i="1"/>
  <c r="U325" i="1"/>
  <c r="S51" i="1"/>
  <c r="U207" i="1"/>
  <c r="S90" i="1"/>
  <c r="U199" i="1"/>
  <c r="R308" i="1"/>
  <c r="S156" i="1"/>
  <c r="S176" i="1"/>
  <c r="U126" i="1"/>
  <c r="T114" i="1"/>
  <c r="U26" i="1"/>
  <c r="D25" i="2"/>
  <c r="U20" i="1"/>
  <c r="D19" i="2"/>
  <c r="S14" i="1"/>
  <c r="D13" i="3"/>
  <c r="T10" i="1"/>
  <c r="T364" i="1"/>
  <c r="S266" i="1"/>
  <c r="S276" i="1"/>
  <c r="S210" i="1"/>
  <c r="U86" i="1"/>
  <c r="R272" i="1"/>
  <c r="S86" i="1"/>
  <c r="U298" i="1"/>
  <c r="S230" i="1"/>
  <c r="U103" i="1"/>
  <c r="S207" i="1"/>
  <c r="U94" i="1"/>
  <c r="S331" i="1"/>
  <c r="S180" i="1"/>
  <c r="S226" i="1"/>
  <c r="T357" i="1"/>
  <c r="T316" i="1"/>
  <c r="T294" i="1"/>
  <c r="S268" i="1"/>
  <c r="T217" i="1"/>
  <c r="U113" i="1"/>
  <c r="E48" i="9"/>
  <c r="E6" i="9"/>
  <c r="E23" i="9"/>
  <c r="E33" i="9"/>
  <c r="E56" i="9"/>
  <c r="C8" i="9"/>
  <c r="E8" i="9"/>
  <c r="E27" i="9"/>
  <c r="U127" i="1"/>
  <c r="U52" i="1"/>
  <c r="D51" i="2"/>
  <c r="S47" i="1"/>
  <c r="U47" i="1"/>
  <c r="D46" i="2"/>
  <c r="S36" i="1"/>
  <c r="U36" i="1"/>
  <c r="D35" i="2"/>
  <c r="U30" i="1"/>
  <c r="D29" i="2"/>
  <c r="S30" i="1"/>
  <c r="D29" i="3"/>
  <c r="S12" i="1"/>
  <c r="D11" i="3"/>
  <c r="U12" i="1"/>
  <c r="D11" i="2"/>
  <c r="R6" i="1"/>
  <c r="T7" i="1"/>
  <c r="R299" i="1"/>
  <c r="S299" i="1"/>
  <c r="R275" i="1"/>
  <c r="R265" i="1"/>
  <c r="U265" i="1"/>
  <c r="R147" i="1"/>
  <c r="U147" i="1"/>
  <c r="R128" i="1"/>
  <c r="S128" i="1"/>
  <c r="R116" i="1"/>
  <c r="T117" i="1"/>
  <c r="R108" i="1"/>
  <c r="S108" i="1"/>
  <c r="S93" i="1"/>
  <c r="T86" i="1"/>
  <c r="R69" i="1"/>
  <c r="S69" i="1"/>
  <c r="T141" i="1"/>
  <c r="S144" i="1"/>
  <c r="S155" i="1"/>
  <c r="U306" i="1"/>
  <c r="S114" i="1"/>
  <c r="T134" i="1"/>
  <c r="S127" i="1"/>
  <c r="R302" i="1"/>
  <c r="S111" i="1"/>
  <c r="T155" i="1"/>
  <c r="U114" i="1"/>
  <c r="U31" i="1"/>
  <c r="D30" i="2"/>
  <c r="U159" i="1"/>
  <c r="U357" i="1"/>
  <c r="S357" i="1"/>
  <c r="U334" i="1"/>
  <c r="S334" i="1"/>
  <c r="U331" i="1"/>
  <c r="T331" i="1"/>
  <c r="S318" i="1"/>
  <c r="U318" i="1"/>
  <c r="S314" i="1"/>
  <c r="U314" i="1"/>
  <c r="T284" i="1"/>
  <c r="S256" i="1"/>
  <c r="U256" i="1"/>
  <c r="T242" i="1"/>
  <c r="S241" i="1"/>
  <c r="U232" i="1"/>
  <c r="S232" i="1"/>
  <c r="U217" i="1"/>
  <c r="S217" i="1"/>
  <c r="U191" i="1"/>
  <c r="T191" i="1"/>
  <c r="S191" i="1"/>
  <c r="S187" i="1"/>
  <c r="U187" i="1"/>
  <c r="S348" i="1"/>
  <c r="R344" i="1"/>
  <c r="S301" i="1"/>
  <c r="U301" i="1"/>
  <c r="T293" i="1"/>
  <c r="U251" i="1"/>
  <c r="T252" i="1"/>
  <c r="S247" i="1"/>
  <c r="T248" i="1"/>
  <c r="R235" i="1"/>
  <c r="R211" i="1"/>
  <c r="U10" i="1"/>
  <c r="D9" i="2"/>
  <c r="S356" i="1"/>
  <c r="T104" i="1"/>
  <c r="S121" i="1"/>
  <c r="T298" i="1"/>
  <c r="U297" i="1"/>
  <c r="S267" i="1"/>
  <c r="U267" i="1"/>
  <c r="T140" i="1"/>
  <c r="S85" i="1"/>
  <c r="T31" i="1"/>
  <c r="U67" i="1"/>
  <c r="D66" i="2"/>
  <c r="T30" i="1"/>
  <c r="S126" i="1"/>
  <c r="S26" i="1"/>
  <c r="D25" i="3"/>
  <c r="B4" i="1"/>
  <c r="D3" i="1"/>
  <c r="U366" i="1"/>
  <c r="R362" i="1"/>
  <c r="U362" i="1"/>
  <c r="R351" i="1"/>
  <c r="U351" i="1"/>
  <c r="S360" i="1"/>
  <c r="S251" i="1"/>
  <c r="T159" i="1"/>
  <c r="U139" i="1"/>
  <c r="S110" i="1"/>
  <c r="S315" i="1"/>
  <c r="T201" i="1"/>
  <c r="T118" i="1"/>
  <c r="U51" i="1"/>
  <c r="D50" i="2"/>
  <c r="S273" i="1"/>
  <c r="S366" i="1"/>
  <c r="S363" i="1"/>
  <c r="U338" i="1"/>
  <c r="U328" i="1"/>
  <c r="U239" i="1"/>
  <c r="T225" i="1"/>
  <c r="S223" i="1"/>
  <c r="S166" i="1"/>
  <c r="S45" i="1"/>
  <c r="T40" i="1"/>
  <c r="S38" i="1"/>
  <c r="S29" i="1"/>
  <c r="D28" i="3"/>
  <c r="S27" i="1"/>
  <c r="D26" i="3"/>
  <c r="T20" i="1"/>
  <c r="T326" i="1"/>
  <c r="U321" i="1"/>
  <c r="U290" i="1"/>
  <c r="U266" i="1"/>
  <c r="T241" i="1"/>
  <c r="T182" i="1"/>
  <c r="T152" i="1"/>
  <c r="S129" i="1"/>
  <c r="T109" i="1"/>
  <c r="T106" i="1"/>
  <c r="T105" i="1"/>
  <c r="T83" i="1"/>
  <c r="T74" i="1"/>
  <c r="S74" i="1"/>
  <c r="U59" i="1"/>
  <c r="D58" i="2"/>
  <c r="T59" i="1"/>
  <c r="S23" i="1"/>
  <c r="D22" i="3"/>
  <c r="U23" i="1"/>
  <c r="D22" i="2"/>
  <c r="T13" i="1"/>
  <c r="T14" i="1"/>
  <c r="U13" i="1"/>
  <c r="D12" i="2"/>
  <c r="U40" i="1"/>
  <c r="D39" i="2"/>
  <c r="S239" i="1"/>
  <c r="U300" i="1"/>
  <c r="T338" i="1"/>
  <c r="U65" i="1"/>
  <c r="D64" i="2"/>
  <c r="S102" i="1"/>
  <c r="U230" i="1"/>
  <c r="U223" i="1"/>
  <c r="U29" i="1"/>
  <c r="D28" i="2"/>
  <c r="U330" i="1"/>
  <c r="T240" i="1"/>
  <c r="S325" i="1"/>
  <c r="S42" i="1"/>
  <c r="S338" i="1"/>
  <c r="U166" i="1"/>
  <c r="T63" i="1"/>
  <c r="T37" i="1"/>
  <c r="S294" i="1"/>
  <c r="U294" i="1"/>
  <c r="T295" i="1"/>
  <c r="U268" i="1"/>
  <c r="T268" i="1"/>
  <c r="R336" i="1"/>
  <c r="S336" i="1"/>
  <c r="R227" i="1"/>
  <c r="S227" i="1"/>
  <c r="R215" i="1"/>
  <c r="R204" i="1"/>
  <c r="S204" i="1"/>
  <c r="T200" i="1"/>
  <c r="S200" i="1"/>
  <c r="R197" i="1"/>
  <c r="T198" i="1"/>
  <c r="R193" i="1"/>
  <c r="T194" i="1"/>
  <c r="R189" i="1"/>
  <c r="R185" i="1"/>
  <c r="R124" i="1"/>
  <c r="S124" i="1"/>
  <c r="R120" i="1"/>
  <c r="T121" i="1"/>
  <c r="R112" i="1"/>
  <c r="S112" i="1"/>
  <c r="R89" i="1"/>
  <c r="R61" i="1"/>
  <c r="S61" i="1"/>
  <c r="S220" i="1"/>
  <c r="U220" i="1"/>
  <c r="T218" i="1"/>
  <c r="U218" i="1"/>
  <c r="U19" i="1"/>
  <c r="D18" i="2"/>
  <c r="T19" i="1"/>
  <c r="U15" i="1"/>
  <c r="D14" i="2"/>
  <c r="S15" i="1"/>
  <c r="D14" i="3"/>
  <c r="T16" i="1"/>
  <c r="R303" i="1"/>
  <c r="R178" i="1"/>
  <c r="U90" i="1"/>
  <c r="U45" i="1"/>
  <c r="D44" i="2"/>
  <c r="T39" i="1"/>
  <c r="U240" i="1"/>
  <c r="T266" i="1"/>
  <c r="T42" i="1"/>
  <c r="T15" i="1"/>
  <c r="S224" i="1"/>
  <c r="T322" i="1"/>
  <c r="U27" i="1"/>
  <c r="D26" i="2"/>
  <c r="S321" i="1"/>
  <c r="T24" i="1"/>
  <c r="I4" i="1"/>
  <c r="K3" i="1"/>
  <c r="R281" i="1"/>
  <c r="U246" i="1"/>
  <c r="R150" i="1"/>
  <c r="U150" i="1"/>
  <c r="U146" i="1"/>
  <c r="S146" i="1"/>
  <c r="R135" i="1"/>
  <c r="T135" i="1"/>
  <c r="S135" i="1"/>
  <c r="T93" i="1"/>
  <c r="S333" i="1"/>
  <c r="T230" i="1"/>
  <c r="T168" i="1"/>
  <c r="R160" i="1"/>
  <c r="R98" i="1"/>
  <c r="S98" i="1"/>
  <c r="W4" i="1"/>
  <c r="Y3" i="1"/>
  <c r="AB3" i="1"/>
  <c r="E2" i="2"/>
  <c r="T45" i="1"/>
  <c r="S151" i="1"/>
  <c r="S240" i="1"/>
  <c r="T290" i="1"/>
  <c r="U161" i="1"/>
  <c r="S59" i="1"/>
  <c r="U74" i="1"/>
  <c r="D73" i="2"/>
  <c r="U63" i="1"/>
  <c r="D62" i="2"/>
  <c r="U44" i="1"/>
  <c r="D43" i="2"/>
  <c r="T204" i="1"/>
  <c r="S203" i="1"/>
  <c r="U203" i="1"/>
  <c r="U197" i="1"/>
  <c r="U181" i="1"/>
  <c r="S181" i="1"/>
  <c r="S142" i="1"/>
  <c r="U142" i="1"/>
  <c r="T142" i="1"/>
  <c r="U135" i="1"/>
  <c r="U9" i="1"/>
  <c r="D8" i="2"/>
  <c r="S9" i="1"/>
  <c r="D8" i="3"/>
  <c r="R287" i="1"/>
  <c r="R233" i="1"/>
  <c r="S233" i="1"/>
  <c r="U151" i="1"/>
  <c r="U273" i="1"/>
  <c r="U229" i="1"/>
  <c r="S19" i="1"/>
  <c r="D18" i="3"/>
  <c r="U3" i="1"/>
  <c r="D2" i="2"/>
  <c r="T112" i="1"/>
  <c r="T94" i="1"/>
  <c r="T91" i="1"/>
  <c r="T195" i="1"/>
  <c r="T315" i="1"/>
  <c r="S290" i="1"/>
  <c r="U201" i="1"/>
  <c r="S170" i="1"/>
  <c r="U153" i="1"/>
  <c r="T23" i="1"/>
  <c r="U264" i="1"/>
  <c r="S209" i="1"/>
  <c r="T169" i="1"/>
  <c r="T148" i="1"/>
  <c r="S79" i="1"/>
  <c r="S292" i="1"/>
  <c r="T183" i="1"/>
  <c r="U182" i="1"/>
  <c r="U131" i="1"/>
  <c r="U93" i="1"/>
  <c r="S190" i="1"/>
  <c r="T254" i="1"/>
  <c r="U79" i="1"/>
  <c r="D78" i="2"/>
  <c r="U22" i="1"/>
  <c r="D21" i="2"/>
  <c r="S158" i="1"/>
  <c r="S92" i="1"/>
  <c r="S173" i="1"/>
  <c r="U180" i="1"/>
  <c r="U158" i="1"/>
  <c r="U152" i="1"/>
  <c r="T153" i="1"/>
  <c r="S152" i="1"/>
  <c r="T149" i="1"/>
  <c r="U132" i="1"/>
  <c r="U118" i="1"/>
  <c r="S118" i="1"/>
  <c r="T115" i="1"/>
  <c r="U115" i="1"/>
  <c r="S107" i="1"/>
  <c r="U107" i="1"/>
  <c r="T34" i="1"/>
  <c r="S34" i="1"/>
  <c r="U33" i="1"/>
  <c r="D32" i="2"/>
  <c r="S33" i="1"/>
  <c r="R11" i="1"/>
  <c r="S11" i="1"/>
  <c r="D10" i="3"/>
  <c r="R208" i="1"/>
  <c r="S208" i="1"/>
  <c r="S201" i="1"/>
  <c r="U198" i="1"/>
  <c r="T199" i="1"/>
  <c r="R186" i="1"/>
  <c r="S186" i="1"/>
  <c r="S182" i="1"/>
  <c r="R179" i="1"/>
  <c r="S179" i="1"/>
  <c r="R125" i="1"/>
  <c r="S125" i="1"/>
  <c r="U56" i="1"/>
  <c r="D55" i="2"/>
  <c r="S39" i="1"/>
  <c r="S254" i="1"/>
  <c r="T170" i="1"/>
  <c r="S22" i="1"/>
  <c r="D21" i="3"/>
  <c r="U209" i="1"/>
  <c r="T210" i="1"/>
  <c r="T174" i="1"/>
  <c r="S264" i="1"/>
  <c r="U92" i="1"/>
  <c r="S148" i="1"/>
  <c r="S5" i="1"/>
  <c r="D4" i="3"/>
  <c r="U5" i="1"/>
  <c r="D4" i="2"/>
  <c r="S293" i="1"/>
  <c r="U293" i="1"/>
  <c r="R277" i="1"/>
  <c r="S246" i="1"/>
  <c r="R143" i="1"/>
  <c r="R81" i="1"/>
  <c r="U81" i="1"/>
  <c r="D80" i="2"/>
  <c r="R57" i="1"/>
  <c r="S57" i="1"/>
  <c r="R25" i="1"/>
  <c r="S25" i="1"/>
  <c r="D24" i="3"/>
  <c r="R21" i="1"/>
  <c r="T21" i="1"/>
  <c r="U259" i="1"/>
  <c r="S259" i="1"/>
  <c r="R238" i="1"/>
  <c r="S238" i="1"/>
  <c r="R172" i="1"/>
  <c r="S172" i="1"/>
  <c r="R165" i="1"/>
  <c r="S165" i="1"/>
  <c r="R122" i="1"/>
  <c r="S122" i="1"/>
  <c r="T110" i="1"/>
  <c r="T111" i="1"/>
  <c r="U292" i="1"/>
  <c r="U173" i="1"/>
  <c r="S225" i="1"/>
  <c r="U225" i="1"/>
  <c r="U82" i="1"/>
  <c r="D81" i="2"/>
  <c r="S82" i="1"/>
  <c r="U76" i="1"/>
  <c r="D75" i="2"/>
  <c r="S76" i="1"/>
  <c r="U73" i="1"/>
  <c r="D72" i="2"/>
  <c r="S73" i="1"/>
  <c r="S7" i="1"/>
  <c r="D6" i="3"/>
  <c r="U7" i="1"/>
  <c r="D6" i="2"/>
  <c r="S229" i="1"/>
  <c r="T156" i="1"/>
  <c r="R119" i="1"/>
  <c r="S119" i="1"/>
  <c r="S115" i="1"/>
  <c r="R101" i="1"/>
  <c r="U303" i="1"/>
  <c r="U169" i="1"/>
  <c r="S370" i="1"/>
  <c r="S71" i="1"/>
  <c r="T154" i="1"/>
  <c r="S141" i="1"/>
  <c r="U133" i="1"/>
  <c r="U129" i="1"/>
  <c r="U117" i="1"/>
  <c r="U109" i="1"/>
  <c r="T267" i="1"/>
  <c r="T265" i="1"/>
  <c r="S91" i="1"/>
  <c r="U37" i="1"/>
  <c r="D36" i="2"/>
  <c r="S13" i="1"/>
  <c r="D12" i="3"/>
  <c r="U369" i="1"/>
  <c r="S369" i="1"/>
  <c r="T370" i="1"/>
  <c r="S359" i="1"/>
  <c r="U359" i="1"/>
  <c r="T360" i="1"/>
  <c r="T354" i="1"/>
  <c r="S354" i="1"/>
  <c r="U354" i="1"/>
  <c r="T346" i="1"/>
  <c r="S346" i="1"/>
  <c r="S345" i="1"/>
  <c r="U345" i="1"/>
  <c r="S342" i="1"/>
  <c r="T342" i="1"/>
  <c r="U342" i="1"/>
  <c r="S341" i="1"/>
  <c r="T341" i="1"/>
  <c r="U341" i="1"/>
  <c r="U324" i="1"/>
  <c r="T324" i="1"/>
  <c r="T325" i="1"/>
  <c r="S324" i="1"/>
  <c r="T323" i="1"/>
  <c r="S323" i="1"/>
  <c r="U323" i="1"/>
  <c r="U312" i="1"/>
  <c r="S312" i="1"/>
  <c r="T312" i="1"/>
  <c r="T311" i="1"/>
  <c r="U310" i="1"/>
  <c r="S310" i="1"/>
  <c r="S307" i="1"/>
  <c r="T307" i="1"/>
  <c r="T308" i="1"/>
  <c r="S305" i="1"/>
  <c r="U305" i="1"/>
  <c r="T305" i="1"/>
  <c r="T304" i="1"/>
  <c r="S304" i="1"/>
  <c r="U304" i="1"/>
  <c r="R368" i="1"/>
  <c r="T369" i="1"/>
  <c r="S352" i="1"/>
  <c r="T352" i="1"/>
  <c r="U352" i="1"/>
  <c r="T353" i="1"/>
  <c r="R347" i="1"/>
  <c r="S347" i="1"/>
  <c r="R339" i="1"/>
  <c r="S339" i="1"/>
  <c r="R329" i="1"/>
  <c r="S329" i="1"/>
  <c r="R313" i="1"/>
  <c r="S313" i="1"/>
  <c r="U296" i="1"/>
  <c r="T296" i="1"/>
  <c r="S296" i="1"/>
  <c r="T297" i="1"/>
  <c r="S288" i="1"/>
  <c r="U288" i="1"/>
  <c r="T289" i="1"/>
  <c r="R285" i="1"/>
  <c r="U285" i="1"/>
  <c r="U282" i="1"/>
  <c r="S282" i="1"/>
  <c r="S274" i="1"/>
  <c r="U274" i="1"/>
  <c r="T274" i="1"/>
  <c r="R269" i="1"/>
  <c r="S269" i="1"/>
  <c r="R255" i="1"/>
  <c r="S255" i="1"/>
  <c r="R243" i="1"/>
  <c r="S243" i="1"/>
  <c r="T234" i="1"/>
  <c r="S234" i="1"/>
  <c r="U226" i="1"/>
  <c r="R219" i="1"/>
  <c r="S97" i="1"/>
  <c r="T97" i="1"/>
  <c r="U97" i="1"/>
  <c r="R88" i="1"/>
  <c r="S88" i="1"/>
  <c r="R84" i="1"/>
  <c r="S84" i="1"/>
  <c r="U78" i="1"/>
  <c r="D77" i="2"/>
  <c r="T79" i="1"/>
  <c r="R75" i="1"/>
  <c r="U68" i="1"/>
  <c r="D67" i="2"/>
  <c r="R64" i="1"/>
  <c r="S64" i="1"/>
  <c r="T53" i="1"/>
  <c r="R50" i="1"/>
  <c r="S50" i="1"/>
  <c r="U46" i="1"/>
  <c r="D45" i="2"/>
  <c r="S46" i="1"/>
  <c r="T46" i="1"/>
  <c r="T47" i="1"/>
  <c r="R43" i="1"/>
  <c r="S43" i="1"/>
  <c r="T36" i="1"/>
  <c r="T35" i="1"/>
  <c r="U35" i="1"/>
  <c r="D34" i="2"/>
  <c r="S35" i="1"/>
  <c r="S32" i="1"/>
  <c r="D31" i="3"/>
  <c r="U32" i="1"/>
  <c r="D31" i="2"/>
  <c r="T32" i="1"/>
  <c r="T33" i="1"/>
  <c r="T29" i="1"/>
  <c r="S28" i="1"/>
  <c r="D27" i="3"/>
  <c r="U28" i="1"/>
  <c r="D27" i="2"/>
  <c r="T28" i="1"/>
  <c r="R17" i="1"/>
  <c r="S17" i="1"/>
  <c r="D16" i="3"/>
  <c r="U8" i="1"/>
  <c r="D7" i="2"/>
  <c r="T8" i="1"/>
  <c r="T9" i="1"/>
  <c r="S8" i="1"/>
  <c r="D7" i="3"/>
  <c r="W5" i="1"/>
  <c r="Y4" i="1"/>
  <c r="U60" i="1"/>
  <c r="D59" i="2"/>
  <c r="T60" i="1"/>
  <c r="U144" i="1"/>
  <c r="S105" i="1"/>
  <c r="U105" i="1"/>
  <c r="T38" i="1"/>
  <c r="U38" i="1"/>
  <c r="D37" i="2"/>
  <c r="T328" i="1"/>
  <c r="S328" i="1"/>
  <c r="S4" i="1"/>
  <c r="D3" i="3"/>
  <c r="D3" i="2"/>
  <c r="T5" i="1"/>
  <c r="R100" i="1"/>
  <c r="S100" i="1"/>
  <c r="T226" i="1"/>
  <c r="U136" i="1"/>
  <c r="S136" i="1"/>
  <c r="U102" i="1"/>
  <c r="T103" i="1"/>
  <c r="R196" i="1"/>
  <c r="S192" i="1"/>
  <c r="T192" i="1"/>
  <c r="T164" i="1"/>
  <c r="T163" i="1"/>
  <c r="T160" i="1"/>
  <c r="T158" i="1"/>
  <c r="U157" i="1"/>
  <c r="T157" i="1"/>
  <c r="S157" i="1"/>
  <c r="T146" i="1"/>
  <c r="T137" i="1"/>
  <c r="S137" i="1"/>
  <c r="S113" i="1"/>
  <c r="T113" i="1"/>
  <c r="U270" i="1"/>
  <c r="S270" i="1"/>
  <c r="T251" i="1"/>
  <c r="S250" i="1"/>
  <c r="U244" i="1"/>
  <c r="U236" i="1"/>
  <c r="T203" i="1"/>
  <c r="T202" i="1"/>
  <c r="S202" i="1"/>
  <c r="U154" i="1"/>
  <c r="S109" i="1"/>
  <c r="U99" i="1"/>
  <c r="T214" i="1"/>
  <c r="U234" i="1"/>
  <c r="S78" i="1"/>
  <c r="R138" i="1"/>
  <c r="E31" i="9"/>
  <c r="U116" i="1"/>
  <c r="U69" i="1"/>
  <c r="D68" i="2"/>
  <c r="T244" i="1"/>
  <c r="T227" i="1"/>
  <c r="T299" i="1"/>
  <c r="T150" i="1"/>
  <c r="L3" i="1"/>
  <c r="C2" i="3"/>
  <c r="T98" i="1"/>
  <c r="U299" i="1"/>
  <c r="U112" i="1"/>
  <c r="T300" i="1"/>
  <c r="S362" i="1"/>
  <c r="S308" i="1"/>
  <c r="U302" i="1"/>
  <c r="T302" i="1"/>
  <c r="T282" i="1"/>
  <c r="U238" i="1"/>
  <c r="U281" i="1"/>
  <c r="S265" i="1"/>
  <c r="T6" i="1"/>
  <c r="U125" i="1"/>
  <c r="T209" i="1"/>
  <c r="T147" i="1"/>
  <c r="S351" i="1"/>
  <c r="B3" i="4"/>
  <c r="B5" i="1"/>
  <c r="D4" i="1"/>
  <c r="E4" i="1"/>
  <c r="B3" i="3"/>
  <c r="U6" i="1"/>
  <c r="D5" i="2"/>
  <c r="U108" i="1"/>
  <c r="T108" i="1"/>
  <c r="U128" i="1"/>
  <c r="T128" i="1"/>
  <c r="T129" i="1"/>
  <c r="G3" i="1"/>
  <c r="B2" i="2"/>
  <c r="E3" i="1"/>
  <c r="B2" i="3"/>
  <c r="U160" i="1"/>
  <c r="T116" i="1"/>
  <c r="T303" i="1"/>
  <c r="T363" i="1"/>
  <c r="S302" i="1"/>
  <c r="S116" i="1"/>
  <c r="S147" i="1"/>
  <c r="S6" i="1"/>
  <c r="D5" i="3"/>
  <c r="U215" i="1"/>
  <c r="T215" i="1"/>
  <c r="U193" i="1"/>
  <c r="T233" i="1"/>
  <c r="U233" i="1"/>
  <c r="T216" i="1"/>
  <c r="Z3" i="1"/>
  <c r="E2" i="3"/>
  <c r="T99" i="1"/>
  <c r="U98" i="1"/>
  <c r="S150" i="1"/>
  <c r="S281" i="1"/>
  <c r="S197" i="1"/>
  <c r="T193" i="1"/>
  <c r="U120" i="1"/>
  <c r="S21" i="1"/>
  <c r="D20" i="3"/>
  <c r="U21" i="1"/>
  <c r="D20" i="2"/>
  <c r="S160" i="1"/>
  <c r="T90" i="1"/>
  <c r="S303" i="1"/>
  <c r="U61" i="1"/>
  <c r="D60" i="2"/>
  <c r="U124" i="1"/>
  <c r="T124" i="1"/>
  <c r="U204" i="1"/>
  <c r="U227" i="1"/>
  <c r="T228" i="1"/>
  <c r="T336" i="1"/>
  <c r="T337" i="1"/>
  <c r="U336" i="1"/>
  <c r="I5" i="1"/>
  <c r="K4" i="1"/>
  <c r="L4" i="1"/>
  <c r="C3" i="3"/>
  <c r="T22" i="1"/>
  <c r="S120" i="1"/>
  <c r="S193" i="1"/>
  <c r="S215" i="1"/>
  <c r="T151" i="1"/>
  <c r="T82" i="1"/>
  <c r="T123" i="1"/>
  <c r="U122" i="1"/>
  <c r="T122" i="1"/>
  <c r="U172" i="1"/>
  <c r="T172" i="1"/>
  <c r="T26" i="1"/>
  <c r="T25" i="1"/>
  <c r="U25" i="1"/>
  <c r="D24" i="2"/>
  <c r="S81" i="1"/>
  <c r="T126" i="1"/>
  <c r="T125" i="1"/>
  <c r="U11" i="1"/>
  <c r="D10" i="2"/>
  <c r="T12" i="1"/>
  <c r="T11" i="1"/>
  <c r="T173" i="1"/>
  <c r="U186" i="1"/>
  <c r="T187" i="1"/>
  <c r="U101" i="1"/>
  <c r="T102" i="1"/>
  <c r="T143" i="1"/>
  <c r="T144" i="1"/>
  <c r="S101" i="1"/>
  <c r="T119" i="1"/>
  <c r="T120" i="1"/>
  <c r="U119" i="1"/>
  <c r="U165" i="1"/>
  <c r="T165" i="1"/>
  <c r="T238" i="1"/>
  <c r="T239" i="1"/>
  <c r="U57" i="1"/>
  <c r="D56" i="2"/>
  <c r="T57" i="1"/>
  <c r="S143" i="1"/>
  <c r="T278" i="1"/>
  <c r="U179" i="1"/>
  <c r="U208" i="1"/>
  <c r="T208" i="1"/>
  <c r="T180" i="1"/>
  <c r="U88" i="1"/>
  <c r="T89" i="1"/>
  <c r="T88" i="1"/>
  <c r="U243" i="1"/>
  <c r="T243" i="1"/>
  <c r="T270" i="1"/>
  <c r="T269" i="1"/>
  <c r="U269" i="1"/>
  <c r="T313" i="1"/>
  <c r="U313" i="1"/>
  <c r="T314" i="1"/>
  <c r="T339" i="1"/>
  <c r="U339" i="1"/>
  <c r="T340" i="1"/>
  <c r="T101" i="1"/>
  <c r="U100" i="1"/>
  <c r="T100" i="1"/>
  <c r="T18" i="1"/>
  <c r="U17" i="1"/>
  <c r="D16" i="2"/>
  <c r="T17" i="1"/>
  <c r="U50" i="1"/>
  <c r="D49" i="2"/>
  <c r="T50" i="1"/>
  <c r="T51" i="1"/>
  <c r="U219" i="1"/>
  <c r="T220" i="1"/>
  <c r="T286" i="1"/>
  <c r="U138" i="1"/>
  <c r="T139" i="1"/>
  <c r="S196" i="1"/>
  <c r="AB4" i="1"/>
  <c r="E3" i="2"/>
  <c r="AA4" i="1"/>
  <c r="U84" i="1"/>
  <c r="D83" i="2"/>
  <c r="T85" i="1"/>
  <c r="U255" i="1"/>
  <c r="T255" i="1"/>
  <c r="T256" i="1"/>
  <c r="S285" i="1"/>
  <c r="T329" i="1"/>
  <c r="U329" i="1"/>
  <c r="T330" i="1"/>
  <c r="T347" i="1"/>
  <c r="T348" i="1"/>
  <c r="U347" i="1"/>
  <c r="S368" i="1"/>
  <c r="Y5" i="1"/>
  <c r="W6" i="1"/>
  <c r="T44" i="1"/>
  <c r="U43" i="1"/>
  <c r="D42" i="2"/>
  <c r="T43" i="1"/>
  <c r="T64" i="1"/>
  <c r="U368" i="1"/>
  <c r="G4" i="1"/>
  <c r="B3" i="2"/>
  <c r="F4" i="1"/>
  <c r="D5" i="1"/>
  <c r="E5" i="1"/>
  <c r="B4" i="3"/>
  <c r="B4" i="4"/>
  <c r="B6" i="1"/>
  <c r="I6" i="1"/>
  <c r="K5" i="1"/>
  <c r="L5" i="1"/>
  <c r="C4" i="3"/>
  <c r="N4" i="1"/>
  <c r="C3" i="2"/>
  <c r="M4" i="1"/>
  <c r="W7" i="1"/>
  <c r="Y6" i="1"/>
  <c r="Z6" i="1"/>
  <c r="E5" i="3"/>
  <c r="AB5" i="1"/>
  <c r="E4" i="2"/>
  <c r="Z5" i="1"/>
  <c r="E4" i="3"/>
  <c r="G5" i="1"/>
  <c r="B4" i="2"/>
  <c r="F5" i="1"/>
  <c r="D6" i="1"/>
  <c r="E6" i="1"/>
  <c r="B5" i="3"/>
  <c r="B7" i="1"/>
  <c r="B5" i="4"/>
  <c r="M5" i="1"/>
  <c r="N5" i="1"/>
  <c r="C4" i="2"/>
  <c r="K6" i="1"/>
  <c r="L6" i="1"/>
  <c r="C5" i="3"/>
  <c r="I7" i="1"/>
  <c r="AB6" i="1"/>
  <c r="E5" i="2"/>
  <c r="AA6" i="1"/>
  <c r="W8" i="1"/>
  <c r="Y7" i="1"/>
  <c r="F6" i="1"/>
  <c r="G6" i="1"/>
  <c r="B5" i="2"/>
  <c r="D7" i="1"/>
  <c r="B6" i="4"/>
  <c r="C6" i="4"/>
  <c r="B8" i="1"/>
  <c r="M6" i="1"/>
  <c r="N6" i="1"/>
  <c r="C5" i="2"/>
  <c r="K7" i="1"/>
  <c r="I8" i="1"/>
  <c r="AB7" i="1"/>
  <c r="E6" i="2"/>
  <c r="AA7" i="1"/>
  <c r="W9" i="1"/>
  <c r="Y8" i="1"/>
  <c r="Z7" i="1"/>
  <c r="E6" i="3"/>
  <c r="G7" i="1"/>
  <c r="B6" i="2"/>
  <c r="F7" i="1"/>
  <c r="E7" i="1"/>
  <c r="B6" i="3"/>
  <c r="B9" i="1"/>
  <c r="D8" i="1"/>
  <c r="B7" i="4"/>
  <c r="C7" i="4"/>
  <c r="N7" i="1"/>
  <c r="C6" i="2"/>
  <c r="M7" i="1"/>
  <c r="I9" i="1"/>
  <c r="K8" i="1"/>
  <c r="L7" i="1"/>
  <c r="C6" i="3"/>
  <c r="Y9" i="1"/>
  <c r="W10" i="1"/>
  <c r="AA8" i="1"/>
  <c r="AB8" i="1"/>
  <c r="E7" i="2"/>
  <c r="Z8" i="1"/>
  <c r="E7" i="3"/>
  <c r="D9" i="1"/>
  <c r="B8" i="4"/>
  <c r="C8" i="4"/>
  <c r="D8" i="4"/>
  <c r="B10" i="1"/>
  <c r="E9" i="1"/>
  <c r="B8" i="3"/>
  <c r="F8" i="1"/>
  <c r="G8" i="1"/>
  <c r="B7" i="2"/>
  <c r="E8" i="1"/>
  <c r="B7" i="3"/>
  <c r="I10" i="1"/>
  <c r="K9" i="1"/>
  <c r="N8" i="1"/>
  <c r="C7" i="2"/>
  <c r="M8" i="1"/>
  <c r="L8" i="1"/>
  <c r="C7" i="3"/>
  <c r="AB9" i="1"/>
  <c r="E8" i="2"/>
  <c r="AA9" i="1"/>
  <c r="Y10" i="1"/>
  <c r="W11" i="1"/>
  <c r="Z9" i="1"/>
  <c r="E8" i="3"/>
  <c r="D10" i="1"/>
  <c r="B11" i="1"/>
  <c r="B9" i="4"/>
  <c r="F9" i="1"/>
  <c r="G9" i="1"/>
  <c r="B8" i="2"/>
  <c r="M9" i="1"/>
  <c r="N9" i="1"/>
  <c r="C8" i="2"/>
  <c r="L9" i="1"/>
  <c r="C8" i="3"/>
  <c r="K10" i="1"/>
  <c r="I11" i="1"/>
  <c r="AA10" i="1"/>
  <c r="AB10" i="1"/>
  <c r="E9" i="2"/>
  <c r="Z10" i="1"/>
  <c r="E9" i="3"/>
  <c r="Y11" i="1"/>
  <c r="Z11" i="1"/>
  <c r="E10" i="3"/>
  <c r="W12" i="1"/>
  <c r="D11" i="1"/>
  <c r="B12" i="1"/>
  <c r="B10" i="4"/>
  <c r="C10" i="4"/>
  <c r="F10" i="1"/>
  <c r="E10" i="1"/>
  <c r="B9" i="3"/>
  <c r="G10" i="1"/>
  <c r="B9" i="2"/>
  <c r="K11" i="1"/>
  <c r="I12" i="1"/>
  <c r="M10" i="1"/>
  <c r="N10" i="1"/>
  <c r="C9" i="2"/>
  <c r="L10" i="1"/>
  <c r="C9" i="3"/>
  <c r="W13" i="1"/>
  <c r="Y12" i="1"/>
  <c r="AA11" i="1"/>
  <c r="AB11" i="1"/>
  <c r="E10" i="2"/>
  <c r="D12" i="1"/>
  <c r="B13" i="1"/>
  <c r="B11" i="4"/>
  <c r="C11" i="4"/>
  <c r="E11" i="1"/>
  <c r="B10" i="3"/>
  <c r="G11" i="1"/>
  <c r="B10" i="2"/>
  <c r="F11" i="1"/>
  <c r="I13" i="1"/>
  <c r="K12" i="1"/>
  <c r="L11" i="1"/>
  <c r="C10" i="3"/>
  <c r="M11" i="1"/>
  <c r="N11" i="1"/>
  <c r="C10" i="2"/>
  <c r="Y13" i="1"/>
  <c r="W14" i="1"/>
  <c r="AA12" i="1"/>
  <c r="AB12" i="1"/>
  <c r="E11" i="2"/>
  <c r="Z12" i="1"/>
  <c r="E11" i="3"/>
  <c r="B12" i="4"/>
  <c r="C12" i="4"/>
  <c r="D12" i="4"/>
  <c r="B14" i="1"/>
  <c r="D13" i="1"/>
  <c r="F12" i="1"/>
  <c r="G12" i="1"/>
  <c r="B11" i="2"/>
  <c r="E12" i="1"/>
  <c r="B11" i="3"/>
  <c r="L12" i="1"/>
  <c r="C11" i="3"/>
  <c r="M12" i="1"/>
  <c r="N12" i="1"/>
  <c r="C11" i="2"/>
  <c r="I14" i="1"/>
  <c r="K13" i="1"/>
  <c r="L13" i="1"/>
  <c r="C12" i="3"/>
  <c r="AB13" i="1"/>
  <c r="E12" i="2"/>
  <c r="AA13" i="1"/>
  <c r="Z13" i="1"/>
  <c r="E12" i="3"/>
  <c r="W15" i="1"/>
  <c r="Y14" i="1"/>
  <c r="G13" i="1"/>
  <c r="B12" i="2"/>
  <c r="E13" i="1"/>
  <c r="B12" i="3"/>
  <c r="F13" i="1"/>
  <c r="B15" i="1"/>
  <c r="D14" i="1"/>
  <c r="B13" i="4"/>
  <c r="C13" i="4"/>
  <c r="M13" i="1"/>
  <c r="N13" i="1"/>
  <c r="C12" i="2"/>
  <c r="K14" i="1"/>
  <c r="L14" i="1"/>
  <c r="C13" i="3"/>
  <c r="I15" i="1"/>
  <c r="AA14" i="1"/>
  <c r="AB14" i="1"/>
  <c r="E13" i="2"/>
  <c r="Y15" i="1"/>
  <c r="Z15" i="1"/>
  <c r="E14" i="3"/>
  <c r="W16" i="1"/>
  <c r="Z14" i="1"/>
  <c r="E13" i="3"/>
  <c r="B14" i="4"/>
  <c r="C14" i="4"/>
  <c r="B16" i="1"/>
  <c r="D15" i="1"/>
  <c r="E15" i="1"/>
  <c r="B14" i="3"/>
  <c r="E14" i="1"/>
  <c r="B13" i="3"/>
  <c r="G14" i="1"/>
  <c r="B13" i="2"/>
  <c r="F14" i="1"/>
  <c r="M14" i="1"/>
  <c r="N14" i="1"/>
  <c r="C13" i="2"/>
  <c r="K15" i="1"/>
  <c r="I16" i="1"/>
  <c r="Y16" i="1"/>
  <c r="Z16" i="1"/>
  <c r="E15" i="3"/>
  <c r="W17" i="1"/>
  <c r="AA15" i="1"/>
  <c r="AB15" i="1"/>
  <c r="E14" i="2"/>
  <c r="F15" i="1"/>
  <c r="G15" i="1"/>
  <c r="B14" i="2"/>
  <c r="B17" i="1"/>
  <c r="D16" i="1"/>
  <c r="B15" i="4"/>
  <c r="C15" i="4"/>
  <c r="D15" i="4"/>
  <c r="I17" i="1"/>
  <c r="K16" i="1"/>
  <c r="L15" i="1"/>
  <c r="C14" i="3"/>
  <c r="N15" i="1"/>
  <c r="C14" i="2"/>
  <c r="M15" i="1"/>
  <c r="W18" i="1"/>
  <c r="Y17" i="1"/>
  <c r="Z17" i="1"/>
  <c r="E16" i="3"/>
  <c r="AA16" i="1"/>
  <c r="AB16" i="1"/>
  <c r="E15" i="2"/>
  <c r="E16" i="1"/>
  <c r="B15" i="3"/>
  <c r="G16" i="1"/>
  <c r="B15" i="2"/>
  <c r="F16" i="1"/>
  <c r="B16" i="4"/>
  <c r="C16" i="4"/>
  <c r="D17" i="1"/>
  <c r="B18" i="1"/>
  <c r="N16" i="1"/>
  <c r="C15" i="2"/>
  <c r="M16" i="1"/>
  <c r="K17" i="1"/>
  <c r="I18" i="1"/>
  <c r="L16" i="1"/>
  <c r="C15" i="3"/>
  <c r="W19" i="1"/>
  <c r="Y18" i="1"/>
  <c r="Z18" i="1"/>
  <c r="E17" i="3"/>
  <c r="AB17" i="1"/>
  <c r="E16" i="2"/>
  <c r="AA17" i="1"/>
  <c r="E17" i="1"/>
  <c r="B16" i="3"/>
  <c r="F17" i="1"/>
  <c r="G17" i="1"/>
  <c r="B16" i="2"/>
  <c r="D18" i="1"/>
  <c r="B17" i="4"/>
  <c r="C17" i="4"/>
  <c r="D17" i="4"/>
  <c r="B19" i="1"/>
  <c r="I19" i="1"/>
  <c r="K18" i="1"/>
  <c r="L17" i="1"/>
  <c r="C16" i="3"/>
  <c r="M17" i="1"/>
  <c r="N17" i="1"/>
  <c r="C16" i="2"/>
  <c r="AB18" i="1"/>
  <c r="E17" i="2"/>
  <c r="AA18" i="1"/>
  <c r="Y19" i="1"/>
  <c r="W20" i="1"/>
  <c r="G18" i="1"/>
  <c r="B17" i="2"/>
  <c r="F18" i="1"/>
  <c r="E18" i="1"/>
  <c r="B17" i="3"/>
  <c r="B20" i="1"/>
  <c r="D19" i="1"/>
  <c r="B18" i="4"/>
  <c r="C18" i="4"/>
  <c r="L18" i="1"/>
  <c r="C17" i="3"/>
  <c r="M18" i="1"/>
  <c r="N18" i="1"/>
  <c r="C17" i="2"/>
  <c r="K19" i="1"/>
  <c r="I20" i="1"/>
  <c r="AA19" i="1"/>
  <c r="AB19" i="1"/>
  <c r="E18" i="2"/>
  <c r="Z19" i="1"/>
  <c r="E18" i="3"/>
  <c r="W21" i="1"/>
  <c r="Y20" i="1"/>
  <c r="Z20" i="1"/>
  <c r="E19" i="3"/>
  <c r="G19" i="1"/>
  <c r="B18" i="2"/>
  <c r="E19" i="1"/>
  <c r="B18" i="3"/>
  <c r="F19" i="1"/>
  <c r="B21" i="1"/>
  <c r="D20" i="1"/>
  <c r="B19" i="4"/>
  <c r="C19" i="4"/>
  <c r="D19" i="4"/>
  <c r="L19" i="1"/>
  <c r="C18" i="3"/>
  <c r="N19" i="1"/>
  <c r="C18" i="2"/>
  <c r="M19" i="1"/>
  <c r="I21" i="1"/>
  <c r="K20" i="1"/>
  <c r="AB20" i="1"/>
  <c r="E19" i="2"/>
  <c r="AA20" i="1"/>
  <c r="W22" i="1"/>
  <c r="Y21" i="1"/>
  <c r="E20" i="1"/>
  <c r="B19" i="3"/>
  <c r="F20" i="1"/>
  <c r="G20" i="1"/>
  <c r="B19" i="2"/>
  <c r="B20" i="4"/>
  <c r="B22" i="1"/>
  <c r="D21" i="1"/>
  <c r="L20" i="1"/>
  <c r="C19" i="3"/>
  <c r="N20" i="1"/>
  <c r="C19" i="2"/>
  <c r="M20" i="1"/>
  <c r="K21" i="1"/>
  <c r="I22" i="1"/>
  <c r="AA21" i="1"/>
  <c r="AB21" i="1"/>
  <c r="E20" i="2"/>
  <c r="Y22" i="1"/>
  <c r="Z22" i="1"/>
  <c r="E21" i="3"/>
  <c r="W23" i="1"/>
  <c r="Z21" i="1"/>
  <c r="E20" i="3"/>
  <c r="G21" i="1"/>
  <c r="B20" i="2"/>
  <c r="F21" i="1"/>
  <c r="E21" i="1"/>
  <c r="B20" i="3"/>
  <c r="D22" i="1"/>
  <c r="B21" i="4"/>
  <c r="C21" i="4"/>
  <c r="D21" i="4"/>
  <c r="B23" i="1"/>
  <c r="K22" i="1"/>
  <c r="I23" i="1"/>
  <c r="M21" i="1"/>
  <c r="L21" i="1"/>
  <c r="C20" i="3"/>
  <c r="N21" i="1"/>
  <c r="C20" i="2"/>
  <c r="Y23" i="1"/>
  <c r="Z23" i="1"/>
  <c r="E22" i="3"/>
  <c r="W24" i="1"/>
  <c r="AB22" i="1"/>
  <c r="E21" i="2"/>
  <c r="AA22" i="1"/>
  <c r="G22" i="1"/>
  <c r="B21" i="2"/>
  <c r="F22" i="1"/>
  <c r="E22" i="1"/>
  <c r="B21" i="3"/>
  <c r="B22" i="4"/>
  <c r="C22" i="4"/>
  <c r="D22" i="4"/>
  <c r="D23" i="1"/>
  <c r="B24" i="1"/>
  <c r="N22" i="1"/>
  <c r="C21" i="2"/>
  <c r="M22" i="1"/>
  <c r="L22" i="1"/>
  <c r="C21" i="3"/>
  <c r="I24" i="1"/>
  <c r="K23" i="1"/>
  <c r="W25" i="1"/>
  <c r="Y24" i="1"/>
  <c r="Z24" i="1"/>
  <c r="E23" i="3"/>
  <c r="AA23" i="1"/>
  <c r="AB23" i="1"/>
  <c r="E22" i="2"/>
  <c r="F23" i="1"/>
  <c r="G23" i="1"/>
  <c r="B22" i="2"/>
  <c r="E23" i="1"/>
  <c r="B22" i="3"/>
  <c r="B23" i="4"/>
  <c r="C23" i="4"/>
  <c r="B25" i="1"/>
  <c r="D24" i="1"/>
  <c r="M23" i="1"/>
  <c r="N23" i="1"/>
  <c r="C22" i="2"/>
  <c r="L23" i="1"/>
  <c r="C22" i="3"/>
  <c r="I25" i="1"/>
  <c r="K24" i="1"/>
  <c r="AA24" i="1"/>
  <c r="AB24" i="1"/>
  <c r="E23" i="2"/>
  <c r="Y25" i="1"/>
  <c r="Z25" i="1"/>
  <c r="E24" i="3"/>
  <c r="W26" i="1"/>
  <c r="B26" i="1"/>
  <c r="D25" i="1"/>
  <c r="E25" i="1"/>
  <c r="B24" i="3"/>
  <c r="B24" i="4"/>
  <c r="C24" i="4"/>
  <c r="D24" i="4"/>
  <c r="F24" i="1"/>
  <c r="E24" i="1"/>
  <c r="B23" i="3"/>
  <c r="G24" i="1"/>
  <c r="B23" i="2"/>
  <c r="L24" i="1"/>
  <c r="C23" i="3"/>
  <c r="M24" i="1"/>
  <c r="N24" i="1"/>
  <c r="C23" i="2"/>
  <c r="I26" i="1"/>
  <c r="K25" i="1"/>
  <c r="W27" i="1"/>
  <c r="Y26" i="1"/>
  <c r="AB25" i="1"/>
  <c r="E24" i="2"/>
  <c r="AA25" i="1"/>
  <c r="B25" i="4"/>
  <c r="B27" i="1"/>
  <c r="D26" i="1"/>
  <c r="F25" i="1"/>
  <c r="G25" i="1"/>
  <c r="B24" i="2"/>
  <c r="L25" i="1"/>
  <c r="C24" i="3"/>
  <c r="M25" i="1"/>
  <c r="N25" i="1"/>
  <c r="C24" i="2"/>
  <c r="I27" i="1"/>
  <c r="K26" i="1"/>
  <c r="AA26" i="1"/>
  <c r="AB26" i="1"/>
  <c r="E25" i="2"/>
  <c r="Y27" i="1"/>
  <c r="W28" i="1"/>
  <c r="Z26" i="1"/>
  <c r="E25" i="3"/>
  <c r="E26" i="1"/>
  <c r="B25" i="3"/>
  <c r="G26" i="1"/>
  <c r="B25" i="2"/>
  <c r="F26" i="1"/>
  <c r="B26" i="4"/>
  <c r="C26" i="4"/>
  <c r="D27" i="1"/>
  <c r="B28" i="1"/>
  <c r="L26" i="1"/>
  <c r="C25" i="3"/>
  <c r="N26" i="1"/>
  <c r="C25" i="2"/>
  <c r="M26" i="1"/>
  <c r="I28" i="1"/>
  <c r="K27" i="1"/>
  <c r="W29" i="1"/>
  <c r="Y28" i="1"/>
  <c r="Z28" i="1"/>
  <c r="E27" i="3"/>
  <c r="AB27" i="1"/>
  <c r="E26" i="2"/>
  <c r="AA27" i="1"/>
  <c r="Z27" i="1"/>
  <c r="E26" i="3"/>
  <c r="F27" i="1"/>
  <c r="G27" i="1"/>
  <c r="B26" i="2"/>
  <c r="E27" i="1"/>
  <c r="B26" i="3"/>
  <c r="B29" i="1"/>
  <c r="D28" i="1"/>
  <c r="B27" i="4"/>
  <c r="C27" i="4"/>
  <c r="D27" i="4"/>
  <c r="L27" i="1"/>
  <c r="C26" i="3"/>
  <c r="M27" i="1"/>
  <c r="N27" i="1"/>
  <c r="C26" i="2"/>
  <c r="I29" i="1"/>
  <c r="K28" i="1"/>
  <c r="AB28" i="1"/>
  <c r="E27" i="2"/>
  <c r="AA28" i="1"/>
  <c r="Y29" i="1"/>
  <c r="W30" i="1"/>
  <c r="B30" i="1"/>
  <c r="D29" i="1"/>
  <c r="B28" i="4"/>
  <c r="C28" i="4"/>
  <c r="D28" i="4"/>
  <c r="E28" i="1"/>
  <c r="B27" i="3"/>
  <c r="F28" i="1"/>
  <c r="G28" i="1"/>
  <c r="B27" i="2"/>
  <c r="M28" i="1"/>
  <c r="L28" i="1"/>
  <c r="C27" i="3"/>
  <c r="N28" i="1"/>
  <c r="C27" i="2"/>
  <c r="K29" i="1"/>
  <c r="I30" i="1"/>
  <c r="W31" i="1"/>
  <c r="Y30" i="1"/>
  <c r="Z30" i="1"/>
  <c r="E29" i="3"/>
  <c r="AA29" i="1"/>
  <c r="AB29" i="1"/>
  <c r="E28" i="2"/>
  <c r="Z29" i="1"/>
  <c r="E28" i="3"/>
  <c r="F29" i="1"/>
  <c r="E29" i="1"/>
  <c r="B28" i="3"/>
  <c r="G29" i="1"/>
  <c r="B28" i="2"/>
  <c r="D30" i="1"/>
  <c r="B29" i="4"/>
  <c r="C29" i="4"/>
  <c r="B31" i="1"/>
  <c r="K30" i="1"/>
  <c r="I31" i="1"/>
  <c r="L29" i="1"/>
  <c r="C28" i="3"/>
  <c r="M29" i="1"/>
  <c r="N29" i="1"/>
  <c r="C28" i="2"/>
  <c r="W32" i="1"/>
  <c r="Y31" i="1"/>
  <c r="AA30" i="1"/>
  <c r="AB30" i="1"/>
  <c r="E29" i="2"/>
  <c r="F30" i="1"/>
  <c r="E30" i="1"/>
  <c r="B29" i="3"/>
  <c r="G30" i="1"/>
  <c r="B29" i="2"/>
  <c r="D31" i="1"/>
  <c r="B32" i="1"/>
  <c r="B30" i="4"/>
  <c r="C30" i="4"/>
  <c r="D30" i="4"/>
  <c r="M30" i="1"/>
  <c r="N30" i="1"/>
  <c r="C29" i="2"/>
  <c r="K31" i="1"/>
  <c r="I32" i="1"/>
  <c r="L30" i="1"/>
  <c r="C29" i="3"/>
  <c r="AA31" i="1"/>
  <c r="AB31" i="1"/>
  <c r="E30" i="2"/>
  <c r="W33" i="1"/>
  <c r="Y32" i="1"/>
  <c r="Z32" i="1"/>
  <c r="E31" i="3"/>
  <c r="Z31" i="1"/>
  <c r="E30" i="3"/>
  <c r="B33" i="1"/>
  <c r="D32" i="1"/>
  <c r="E32" i="1"/>
  <c r="B31" i="3"/>
  <c r="B31" i="4"/>
  <c r="C31" i="4"/>
  <c r="D31" i="4"/>
  <c r="E31" i="1"/>
  <c r="B30" i="3"/>
  <c r="G31" i="1"/>
  <c r="B30" i="2"/>
  <c r="F31" i="1"/>
  <c r="I33" i="1"/>
  <c r="K32" i="1"/>
  <c r="M31" i="1"/>
  <c r="L31" i="1"/>
  <c r="C30" i="3"/>
  <c r="N31" i="1"/>
  <c r="C30" i="2"/>
  <c r="AA32" i="1"/>
  <c r="AB32" i="1"/>
  <c r="E31" i="2"/>
  <c r="W34" i="1"/>
  <c r="Y33" i="1"/>
  <c r="D33" i="1"/>
  <c r="E33" i="1"/>
  <c r="B34" i="1"/>
  <c r="B32" i="4"/>
  <c r="C32" i="4"/>
  <c r="D32" i="4"/>
  <c r="G32" i="1"/>
  <c r="B31" i="2"/>
  <c r="F32" i="1"/>
  <c r="M32" i="1"/>
  <c r="N32" i="1"/>
  <c r="C31" i="2"/>
  <c r="L32" i="1"/>
  <c r="C31" i="3"/>
  <c r="I34" i="1"/>
  <c r="K33" i="1"/>
  <c r="AB33" i="1"/>
  <c r="E32" i="2"/>
  <c r="AA33" i="1"/>
  <c r="Z33" i="1"/>
  <c r="Y34" i="1"/>
  <c r="Z34" i="1"/>
  <c r="W35" i="1"/>
  <c r="B33" i="4"/>
  <c r="C33" i="4"/>
  <c r="D34" i="1"/>
  <c r="B35" i="1"/>
  <c r="F33" i="1"/>
  <c r="G33" i="1"/>
  <c r="B32" i="2"/>
  <c r="K34" i="1"/>
  <c r="I35" i="1"/>
  <c r="L33" i="1"/>
  <c r="N33" i="1"/>
  <c r="C32" i="2"/>
  <c r="M33" i="1"/>
  <c r="W36" i="1"/>
  <c r="Y35" i="1"/>
  <c r="Z35" i="1"/>
  <c r="AA34" i="1"/>
  <c r="AB34" i="1"/>
  <c r="E33" i="2"/>
  <c r="B34" i="4"/>
  <c r="C34" i="4"/>
  <c r="B36" i="1"/>
  <c r="D35" i="1"/>
  <c r="G34" i="1"/>
  <c r="B33" i="2"/>
  <c r="E34" i="1"/>
  <c r="F34" i="1"/>
  <c r="I36" i="1"/>
  <c r="K35" i="1"/>
  <c r="L34" i="1"/>
  <c r="N34" i="1"/>
  <c r="C33" i="2"/>
  <c r="M34" i="1"/>
  <c r="AB35" i="1"/>
  <c r="E34" i="2"/>
  <c r="AA35" i="1"/>
  <c r="Y36" i="1"/>
  <c r="Z36" i="1"/>
  <c r="W37" i="1"/>
  <c r="G35" i="1"/>
  <c r="B34" i="2"/>
  <c r="E35" i="1"/>
  <c r="F35" i="1"/>
  <c r="B37" i="1"/>
  <c r="D36" i="1"/>
  <c r="B35" i="4"/>
  <c r="C35" i="4"/>
  <c r="D35" i="4"/>
  <c r="L35" i="1"/>
  <c r="N35" i="1"/>
  <c r="C34" i="2"/>
  <c r="M35" i="1"/>
  <c r="K36" i="1"/>
  <c r="I37" i="1"/>
  <c r="W38" i="1"/>
  <c r="Y37" i="1"/>
  <c r="AB36" i="1"/>
  <c r="E35" i="2"/>
  <c r="AA36" i="1"/>
  <c r="D37" i="1"/>
  <c r="B36" i="4"/>
  <c r="B38" i="1"/>
  <c r="E36" i="1"/>
  <c r="G36" i="1"/>
  <c r="B35" i="2"/>
  <c r="F36" i="1"/>
  <c r="M36" i="1"/>
  <c r="L36" i="1"/>
  <c r="N36" i="1"/>
  <c r="C35" i="2"/>
  <c r="K37" i="1"/>
  <c r="I38" i="1"/>
  <c r="AB37" i="1"/>
  <c r="E36" i="2"/>
  <c r="AA37" i="1"/>
  <c r="W39" i="1"/>
  <c r="Y38" i="1"/>
  <c r="Z37" i="1"/>
  <c r="G37" i="1"/>
  <c r="B36" i="2"/>
  <c r="F37" i="1"/>
  <c r="E37" i="1"/>
  <c r="D38" i="1"/>
  <c r="B39" i="1"/>
  <c r="L37" i="1"/>
  <c r="N37" i="1"/>
  <c r="C36" i="2"/>
  <c r="M37" i="1"/>
  <c r="I39" i="1"/>
  <c r="K38" i="1"/>
  <c r="AA38" i="1"/>
  <c r="AB38" i="1"/>
  <c r="E37" i="2"/>
  <c r="W40" i="1"/>
  <c r="Y39" i="1"/>
  <c r="Z38" i="1"/>
  <c r="E38" i="1"/>
  <c r="G38" i="1"/>
  <c r="B37" i="2"/>
  <c r="B38" i="4"/>
  <c r="C38" i="4"/>
  <c r="B40" i="1"/>
  <c r="D39" i="1"/>
  <c r="I40" i="1"/>
  <c r="K39" i="1"/>
  <c r="L38" i="1"/>
  <c r="N38" i="1"/>
  <c r="C37" i="2"/>
  <c r="M38" i="1"/>
  <c r="Y40" i="1"/>
  <c r="W41" i="1"/>
  <c r="AA39" i="1"/>
  <c r="AB39" i="1"/>
  <c r="E38" i="2"/>
  <c r="Z39" i="1"/>
  <c r="E39" i="1"/>
  <c r="G39" i="1"/>
  <c r="B38" i="2"/>
  <c r="F39" i="1"/>
  <c r="B39" i="4"/>
  <c r="C39" i="4"/>
  <c r="D40" i="1"/>
  <c r="B41" i="1"/>
  <c r="K40" i="1"/>
  <c r="L40" i="1"/>
  <c r="I41" i="1"/>
  <c r="N39" i="1"/>
  <c r="C38" i="2"/>
  <c r="M39" i="1"/>
  <c r="L39" i="1"/>
  <c r="AA40" i="1"/>
  <c r="AB40" i="1"/>
  <c r="E39" i="2"/>
  <c r="Y41" i="1"/>
  <c r="W42" i="1"/>
  <c r="Z40" i="1"/>
  <c r="B40" i="4"/>
  <c r="C40" i="4"/>
  <c r="D40" i="4"/>
  <c r="D41" i="1"/>
  <c r="B42" i="1"/>
  <c r="G40" i="1"/>
  <c r="B39" i="2"/>
  <c r="F40" i="1"/>
  <c r="E40" i="1"/>
  <c r="K41" i="1"/>
  <c r="I42" i="1"/>
  <c r="M40" i="1"/>
  <c r="N40" i="1"/>
  <c r="C39" i="2"/>
  <c r="AA41" i="1"/>
  <c r="AB41" i="1"/>
  <c r="E40" i="2"/>
  <c r="W43" i="1"/>
  <c r="Y42" i="1"/>
  <c r="Z41" i="1"/>
  <c r="B41" i="4"/>
  <c r="D42" i="1"/>
  <c r="B43" i="1"/>
  <c r="F41" i="1"/>
  <c r="G41" i="1"/>
  <c r="B40" i="2"/>
  <c r="E41" i="1"/>
  <c r="L41" i="1"/>
  <c r="N41" i="1"/>
  <c r="C40" i="2"/>
  <c r="M41" i="1"/>
  <c r="K42" i="1"/>
  <c r="I43" i="1"/>
  <c r="AB42" i="1"/>
  <c r="E41" i="2"/>
  <c r="AA42" i="1"/>
  <c r="Y43" i="1"/>
  <c r="Z43" i="1"/>
  <c r="W44" i="1"/>
  <c r="Z42" i="1"/>
  <c r="B44" i="1"/>
  <c r="D43" i="1"/>
  <c r="B42" i="4"/>
  <c r="C42" i="4"/>
  <c r="D42" i="4"/>
  <c r="G42" i="1"/>
  <c r="B41" i="2"/>
  <c r="F42" i="1"/>
  <c r="E42" i="1"/>
  <c r="I44" i="1"/>
  <c r="K43" i="1"/>
  <c r="M42" i="1"/>
  <c r="L42" i="1"/>
  <c r="N42" i="1"/>
  <c r="C41" i="2"/>
  <c r="W45" i="1"/>
  <c r="Y44" i="1"/>
  <c r="Z44" i="1"/>
  <c r="AB43" i="1"/>
  <c r="E42" i="2"/>
  <c r="AA43" i="1"/>
  <c r="G43" i="1"/>
  <c r="B42" i="2"/>
  <c r="E43" i="1"/>
  <c r="F43" i="1"/>
  <c r="D44" i="1"/>
  <c r="B45" i="1"/>
  <c r="B43" i="4"/>
  <c r="C43" i="4"/>
  <c r="D43" i="4"/>
  <c r="K44" i="1"/>
  <c r="I45" i="1"/>
  <c r="N43" i="1"/>
  <c r="C42" i="2"/>
  <c r="M43" i="1"/>
  <c r="L43" i="1"/>
  <c r="AB44" i="1"/>
  <c r="E43" i="2"/>
  <c r="AA44" i="1"/>
  <c r="Y45" i="1"/>
  <c r="W46" i="1"/>
  <c r="G44" i="1"/>
  <c r="B43" i="2"/>
  <c r="F44" i="1"/>
  <c r="E44" i="1"/>
  <c r="B44" i="4"/>
  <c r="C44" i="4"/>
  <c r="B46" i="1"/>
  <c r="D45" i="1"/>
  <c r="M44" i="1"/>
  <c r="N44" i="1"/>
  <c r="C43" i="2"/>
  <c r="L44" i="1"/>
  <c r="I46" i="1"/>
  <c r="K45" i="1"/>
  <c r="AA45" i="1"/>
  <c r="AB45" i="1"/>
  <c r="E44" i="2"/>
  <c r="W47" i="1"/>
  <c r="Y46" i="1"/>
  <c r="Z46" i="1"/>
  <c r="Z45" i="1"/>
  <c r="G45" i="1"/>
  <c r="B44" i="2"/>
  <c r="F45" i="1"/>
  <c r="E45" i="1"/>
  <c r="B45" i="4"/>
  <c r="C45" i="4"/>
  <c r="D45" i="4"/>
  <c r="D46" i="1"/>
  <c r="B47" i="1"/>
  <c r="L45" i="1"/>
  <c r="N45" i="1"/>
  <c r="C44" i="2"/>
  <c r="M45" i="1"/>
  <c r="K46" i="1"/>
  <c r="I47" i="1"/>
  <c r="Y47" i="1"/>
  <c r="W48" i="1"/>
  <c r="AA46" i="1"/>
  <c r="AB46" i="1"/>
  <c r="E45" i="2"/>
  <c r="B48" i="1"/>
  <c r="D47" i="1"/>
  <c r="B46" i="4"/>
  <c r="C46" i="4"/>
  <c r="D46" i="4"/>
  <c r="G46" i="1"/>
  <c r="B45" i="2"/>
  <c r="E46" i="1"/>
  <c r="F46" i="1"/>
  <c r="I48" i="1"/>
  <c r="K47" i="1"/>
  <c r="L46" i="1"/>
  <c r="N46" i="1"/>
  <c r="C45" i="2"/>
  <c r="M46" i="1"/>
  <c r="AA47" i="1"/>
  <c r="AB47" i="1"/>
  <c r="E46" i="2"/>
  <c r="W49" i="1"/>
  <c r="Y48" i="1"/>
  <c r="Z48" i="1"/>
  <c r="Z47" i="1"/>
  <c r="B49" i="1"/>
  <c r="D48" i="1"/>
  <c r="E48" i="1"/>
  <c r="E47" i="1"/>
  <c r="F47" i="1"/>
  <c r="G47" i="1"/>
  <c r="B46" i="2"/>
  <c r="K48" i="1"/>
  <c r="L48" i="1"/>
  <c r="I49" i="1"/>
  <c r="L47" i="1"/>
  <c r="N47" i="1"/>
  <c r="C46" i="2"/>
  <c r="M47" i="1"/>
  <c r="AB48" i="1"/>
  <c r="E47" i="2"/>
  <c r="W50" i="1"/>
  <c r="Y49" i="1"/>
  <c r="Z49" i="1"/>
  <c r="D49" i="1"/>
  <c r="B48" i="4"/>
  <c r="C48" i="4"/>
  <c r="B50" i="1"/>
  <c r="I50" i="1"/>
  <c r="K49" i="1"/>
  <c r="M48" i="1"/>
  <c r="N48" i="1"/>
  <c r="C47" i="2"/>
  <c r="Y50" i="1"/>
  <c r="W51" i="1"/>
  <c r="AB49" i="1"/>
  <c r="E48" i="2"/>
  <c r="E49" i="1"/>
  <c r="G49" i="1"/>
  <c r="B48" i="2"/>
  <c r="B51" i="1"/>
  <c r="B49" i="4"/>
  <c r="C49" i="4"/>
  <c r="D49" i="4"/>
  <c r="D50" i="1"/>
  <c r="K50" i="1"/>
  <c r="I51" i="1"/>
  <c r="L49" i="1"/>
  <c r="N49" i="1"/>
  <c r="C48" i="2"/>
  <c r="M49" i="1"/>
  <c r="W52" i="1"/>
  <c r="Y51" i="1"/>
  <c r="AB50" i="1"/>
  <c r="E49" i="2"/>
  <c r="B52" i="1"/>
  <c r="D51" i="1"/>
  <c r="B50" i="4"/>
  <c r="C50" i="4"/>
  <c r="D50" i="4"/>
  <c r="N50" i="1"/>
  <c r="C49" i="2"/>
  <c r="I52" i="1"/>
  <c r="K51" i="1"/>
  <c r="W53" i="1"/>
  <c r="Y52" i="1"/>
  <c r="Z51" i="1"/>
  <c r="E51" i="1"/>
  <c r="G51" i="1"/>
  <c r="B50" i="2"/>
  <c r="B53" i="1"/>
  <c r="D52" i="1"/>
  <c r="L51" i="1"/>
  <c r="N51" i="1"/>
  <c r="C50" i="2"/>
  <c r="I53" i="1"/>
  <c r="K52" i="1"/>
  <c r="Y53" i="1"/>
  <c r="Z53" i="1"/>
  <c r="W54" i="1"/>
  <c r="D53" i="1"/>
  <c r="B52" i="4"/>
  <c r="C52" i="4"/>
  <c r="B54" i="1"/>
  <c r="K53" i="1"/>
  <c r="I54" i="1"/>
  <c r="L52" i="1"/>
  <c r="M52" i="1"/>
  <c r="N52" i="1"/>
  <c r="C51" i="2"/>
  <c r="W55" i="1"/>
  <c r="Y54" i="1"/>
  <c r="Z54" i="1"/>
  <c r="AB53" i="1"/>
  <c r="E52" i="2"/>
  <c r="E53" i="1"/>
  <c r="G53" i="1"/>
  <c r="B52" i="2"/>
  <c r="D54" i="1"/>
  <c r="B55" i="1"/>
  <c r="M53" i="1"/>
  <c r="L53" i="1"/>
  <c r="N53" i="1"/>
  <c r="C52" i="2"/>
  <c r="K54" i="1"/>
  <c r="I55" i="1"/>
  <c r="AB54" i="1"/>
  <c r="E53" i="2"/>
  <c r="AA54" i="1"/>
  <c r="W56" i="1"/>
  <c r="Y55" i="1"/>
  <c r="E54" i="1"/>
  <c r="D55" i="1"/>
  <c r="B56" i="1"/>
  <c r="K55" i="1"/>
  <c r="L55" i="1"/>
  <c r="I56" i="1"/>
  <c r="AA55" i="1"/>
  <c r="AB55" i="1"/>
  <c r="E54" i="2"/>
  <c r="Y56" i="1"/>
  <c r="W57" i="1"/>
  <c r="Z55" i="1"/>
  <c r="B57" i="1"/>
  <c r="D56" i="1"/>
  <c r="K56" i="1"/>
  <c r="I57" i="1"/>
  <c r="N55" i="1"/>
  <c r="C54" i="2"/>
  <c r="Z56" i="1"/>
  <c r="W58" i="1"/>
  <c r="Y57" i="1"/>
  <c r="F56" i="1"/>
  <c r="B58" i="1"/>
  <c r="B56" i="4"/>
  <c r="C56" i="4"/>
  <c r="D57" i="1"/>
  <c r="E56" i="1"/>
  <c r="N56" i="1"/>
  <c r="C55" i="2"/>
  <c r="I58" i="1"/>
  <c r="K57" i="1"/>
  <c r="AB57" i="1"/>
  <c r="E56" i="2"/>
  <c r="Y58" i="1"/>
  <c r="W59" i="1"/>
  <c r="E57" i="1"/>
  <c r="G57" i="1"/>
  <c r="B56" i="2"/>
  <c r="B59" i="1"/>
  <c r="B57" i="4"/>
  <c r="C57" i="4"/>
  <c r="D57" i="4"/>
  <c r="D58" i="1"/>
  <c r="N57" i="1"/>
  <c r="C56" i="2"/>
  <c r="L57" i="1"/>
  <c r="I59" i="1"/>
  <c r="K58" i="1"/>
  <c r="AB58" i="1"/>
  <c r="E57" i="2"/>
  <c r="W60" i="1"/>
  <c r="Y59" i="1"/>
  <c r="Z59" i="1"/>
  <c r="Z58" i="1"/>
  <c r="B58" i="4"/>
  <c r="C58" i="4"/>
  <c r="D58" i="4"/>
  <c r="B60" i="1"/>
  <c r="D59" i="1"/>
  <c r="E59" i="1"/>
  <c r="F58" i="1"/>
  <c r="G58" i="1"/>
  <c r="B57" i="2"/>
  <c r="K59" i="1"/>
  <c r="I60" i="1"/>
  <c r="M58" i="1"/>
  <c r="Y60" i="1"/>
  <c r="Z60" i="1"/>
  <c r="W61" i="1"/>
  <c r="AB59" i="1"/>
  <c r="E58" i="2"/>
  <c r="AA59" i="1"/>
  <c r="G59" i="1"/>
  <c r="B58" i="2"/>
  <c r="B59" i="4"/>
  <c r="C59" i="4"/>
  <c r="D59" i="4"/>
  <c r="D60" i="1"/>
  <c r="B61" i="1"/>
  <c r="M59" i="1"/>
  <c r="K60" i="1"/>
  <c r="I61" i="1"/>
  <c r="Y61" i="1"/>
  <c r="W62" i="1"/>
  <c r="AA60" i="1"/>
  <c r="AB60" i="1"/>
  <c r="E59" i="2"/>
  <c r="E60" i="1"/>
  <c r="F60" i="1"/>
  <c r="G60" i="1"/>
  <c r="B59" i="2"/>
  <c r="B62" i="1"/>
  <c r="D61" i="1"/>
  <c r="L60" i="1"/>
  <c r="N60" i="1"/>
  <c r="C59" i="2"/>
  <c r="I62" i="1"/>
  <c r="K61" i="1"/>
  <c r="Y62" i="1"/>
  <c r="W63" i="1"/>
  <c r="E61" i="1"/>
  <c r="F61" i="1"/>
  <c r="B63" i="1"/>
  <c r="B61" i="4"/>
  <c r="C61" i="4"/>
  <c r="D62" i="1"/>
  <c r="I63" i="1"/>
  <c r="K62" i="1"/>
  <c r="Y63" i="1"/>
  <c r="Z63" i="1"/>
  <c r="W64" i="1"/>
  <c r="AB62" i="1"/>
  <c r="E61" i="2"/>
  <c r="Z62" i="1"/>
  <c r="D63" i="1"/>
  <c r="B64" i="1"/>
  <c r="F62" i="1"/>
  <c r="L62" i="1"/>
  <c r="N62" i="1"/>
  <c r="C61" i="2"/>
  <c r="I64" i="1"/>
  <c r="K63" i="1"/>
  <c r="Y64" i="1"/>
  <c r="Z64" i="1"/>
  <c r="W65" i="1"/>
  <c r="AA63" i="1"/>
  <c r="AB63" i="1"/>
  <c r="E62" i="2"/>
  <c r="B63" i="4"/>
  <c r="C63" i="4"/>
  <c r="B65" i="1"/>
  <c r="D64" i="1"/>
  <c r="G63" i="1"/>
  <c r="B62" i="2"/>
  <c r="F63" i="1"/>
  <c r="K64" i="1"/>
  <c r="I65" i="1"/>
  <c r="C62" i="2"/>
  <c r="L63" i="1"/>
  <c r="W66" i="1"/>
  <c r="Y65" i="1"/>
  <c r="Z65" i="1"/>
  <c r="AA64" i="1"/>
  <c r="AB64" i="1"/>
  <c r="E63" i="2"/>
  <c r="E64" i="1"/>
  <c r="B66" i="1"/>
  <c r="D65" i="1"/>
  <c r="I66" i="1"/>
  <c r="K65" i="1"/>
  <c r="L65" i="1"/>
  <c r="M64" i="1"/>
  <c r="W67" i="1"/>
  <c r="Y66" i="1"/>
  <c r="AA65" i="1"/>
  <c r="AB65" i="1"/>
  <c r="E64" i="2"/>
  <c r="B67" i="1"/>
  <c r="B65" i="4"/>
  <c r="C65" i="4"/>
  <c r="D66" i="1"/>
  <c r="F65" i="1"/>
  <c r="E65" i="1"/>
  <c r="N65" i="1"/>
  <c r="C64" i="2"/>
  <c r="K66" i="1"/>
  <c r="I67" i="1"/>
  <c r="W68" i="1"/>
  <c r="Y67" i="1"/>
  <c r="AA66" i="1"/>
  <c r="AB66" i="1"/>
  <c r="E65" i="2"/>
  <c r="Z66" i="1"/>
  <c r="G66" i="1"/>
  <c r="B65" i="2"/>
  <c r="E66" i="1"/>
  <c r="B68" i="1"/>
  <c r="D67" i="1"/>
  <c r="B66" i="4"/>
  <c r="C66" i="4"/>
  <c r="I68" i="1"/>
  <c r="K67" i="1"/>
  <c r="M66" i="1"/>
  <c r="N66" i="1"/>
  <c r="C65" i="2"/>
  <c r="W69" i="1"/>
  <c r="Y68" i="1"/>
  <c r="AB67" i="1"/>
  <c r="E66" i="2"/>
  <c r="AA67" i="1"/>
  <c r="Z67" i="1"/>
  <c r="B69" i="1"/>
  <c r="B67" i="4"/>
  <c r="C67" i="4"/>
  <c r="D67" i="4"/>
  <c r="D68" i="1"/>
  <c r="G67" i="1"/>
  <c r="B66" i="2"/>
  <c r="E67" i="1"/>
  <c r="F67" i="1"/>
  <c r="L67" i="1"/>
  <c r="N67" i="1"/>
  <c r="C66" i="2"/>
  <c r="K68" i="1"/>
  <c r="I69" i="1"/>
  <c r="W70" i="1"/>
  <c r="Y69" i="1"/>
  <c r="AB68" i="1"/>
  <c r="E67" i="2"/>
  <c r="G68" i="1"/>
  <c r="B67" i="2"/>
  <c r="F68" i="1"/>
  <c r="D69" i="1"/>
  <c r="B70" i="1"/>
  <c r="E68" i="1"/>
  <c r="L68" i="1"/>
  <c r="N68" i="1"/>
  <c r="C67" i="2"/>
  <c r="I70" i="1"/>
  <c r="K69" i="1"/>
  <c r="AA69" i="1"/>
  <c r="Y70" i="1"/>
  <c r="W71" i="1"/>
  <c r="G69" i="1"/>
  <c r="B68" i="2"/>
  <c r="B71" i="1"/>
  <c r="D70" i="1"/>
  <c r="B69" i="4"/>
  <c r="C69" i="4"/>
  <c r="K70" i="1"/>
  <c r="L70" i="1"/>
  <c r="I71" i="1"/>
  <c r="M69" i="1"/>
  <c r="N69" i="1"/>
  <c r="C68" i="2"/>
  <c r="L69" i="1"/>
  <c r="Y71" i="1"/>
  <c r="W72" i="1"/>
  <c r="AB70" i="1"/>
  <c r="E69" i="2"/>
  <c r="Z70" i="1"/>
  <c r="D71" i="1"/>
  <c r="B70" i="4"/>
  <c r="C70" i="4"/>
  <c r="D70" i="4"/>
  <c r="B72" i="1"/>
  <c r="E70" i="1"/>
  <c r="G70" i="1"/>
  <c r="B69" i="2"/>
  <c r="K71" i="1"/>
  <c r="I72" i="1"/>
  <c r="M70" i="1"/>
  <c r="AB71" i="1"/>
  <c r="E70" i="2"/>
  <c r="AA71" i="1"/>
  <c r="Z71" i="1"/>
  <c r="W73" i="1"/>
  <c r="Y72" i="1"/>
  <c r="Z72" i="1"/>
  <c r="B73" i="1"/>
  <c r="D72" i="1"/>
  <c r="B71" i="4"/>
  <c r="C71" i="4"/>
  <c r="D71" i="4"/>
  <c r="G71" i="1"/>
  <c r="B70" i="2"/>
  <c r="K72" i="1"/>
  <c r="I73" i="1"/>
  <c r="L71" i="1"/>
  <c r="N71" i="1"/>
  <c r="C70" i="2"/>
  <c r="Y73" i="1"/>
  <c r="Z73" i="1"/>
  <c r="W74" i="1"/>
  <c r="AB72" i="1"/>
  <c r="E71" i="2"/>
  <c r="AA72" i="1"/>
  <c r="G72" i="1"/>
  <c r="B71" i="2"/>
  <c r="D73" i="1"/>
  <c r="B74" i="1"/>
  <c r="K73" i="1"/>
  <c r="I74" i="1"/>
  <c r="L72" i="1"/>
  <c r="W75" i="1"/>
  <c r="Y74" i="1"/>
  <c r="Z74" i="1"/>
  <c r="B75" i="1"/>
  <c r="D74" i="1"/>
  <c r="E73" i="1"/>
  <c r="F73" i="1"/>
  <c r="I75" i="1"/>
  <c r="K74" i="1"/>
  <c r="L73" i="1"/>
  <c r="N73" i="1"/>
  <c r="C72" i="2"/>
  <c r="Y75" i="1"/>
  <c r="Z75" i="1"/>
  <c r="W76" i="1"/>
  <c r="AA74" i="1"/>
  <c r="F74" i="1"/>
  <c r="G74" i="1"/>
  <c r="B73" i="2"/>
  <c r="B74" i="4"/>
  <c r="C74" i="4"/>
  <c r="D74" i="4"/>
  <c r="D75" i="1"/>
  <c r="B76" i="1"/>
  <c r="N74" i="1"/>
  <c r="C73" i="2"/>
  <c r="K75" i="1"/>
  <c r="I76" i="1"/>
  <c r="W77" i="1"/>
  <c r="Y76" i="1"/>
  <c r="AB75" i="1"/>
  <c r="E74" i="2"/>
  <c r="AA75" i="1"/>
  <c r="G75" i="1"/>
  <c r="B74" i="2"/>
  <c r="B77" i="1"/>
  <c r="D76" i="1"/>
  <c r="N75" i="1"/>
  <c r="C74" i="2"/>
  <c r="L75" i="1"/>
  <c r="M75" i="1"/>
  <c r="I77" i="1"/>
  <c r="K76" i="1"/>
  <c r="Y77" i="1"/>
  <c r="W78" i="1"/>
  <c r="AA76" i="1"/>
  <c r="AB76" i="1"/>
  <c r="E75" i="2"/>
  <c r="Z76" i="1"/>
  <c r="B78" i="1"/>
  <c r="B76" i="4"/>
  <c r="C76" i="4"/>
  <c r="D77" i="1"/>
  <c r="E77" i="1"/>
  <c r="G76" i="1"/>
  <c r="B75" i="2"/>
  <c r="I78" i="1"/>
  <c r="K77" i="1"/>
  <c r="AB77" i="1"/>
  <c r="E76" i="2"/>
  <c r="W79" i="1"/>
  <c r="Y78" i="1"/>
  <c r="G77" i="1"/>
  <c r="B76" i="2"/>
  <c r="B77" i="4"/>
  <c r="C77" i="4"/>
  <c r="D77" i="4"/>
  <c r="B79" i="1"/>
  <c r="D78" i="1"/>
  <c r="L77" i="1"/>
  <c r="M77" i="1"/>
  <c r="N77" i="1"/>
  <c r="C76" i="2"/>
  <c r="K78" i="1"/>
  <c r="I79" i="1"/>
  <c r="W80" i="1"/>
  <c r="Y79" i="1"/>
  <c r="AB78" i="1"/>
  <c r="E77" i="2"/>
  <c r="D79" i="1"/>
  <c r="B78" i="4"/>
  <c r="C78" i="4"/>
  <c r="D78" i="4"/>
  <c r="B80" i="1"/>
  <c r="E78" i="1"/>
  <c r="F78" i="1"/>
  <c r="G78" i="1"/>
  <c r="B77" i="2"/>
  <c r="M78" i="1"/>
  <c r="K79" i="1"/>
  <c r="I80" i="1"/>
  <c r="AB79" i="1"/>
  <c r="E78" i="2"/>
  <c r="Y80" i="1"/>
  <c r="Z80" i="1"/>
  <c r="W81" i="1"/>
  <c r="Z79" i="1"/>
  <c r="B79" i="4"/>
  <c r="C79" i="4"/>
  <c r="B81" i="1"/>
  <c r="D80" i="1"/>
  <c r="F79" i="1"/>
  <c r="G79" i="1"/>
  <c r="B78" i="2"/>
  <c r="E79" i="1"/>
  <c r="N79" i="1"/>
  <c r="C78" i="2"/>
  <c r="M79" i="1"/>
  <c r="K80" i="1"/>
  <c r="I81" i="1"/>
  <c r="L79" i="1"/>
  <c r="Y81" i="1"/>
  <c r="W82" i="1"/>
  <c r="AA80" i="1"/>
  <c r="AB80" i="1"/>
  <c r="E79" i="2"/>
  <c r="F80" i="1"/>
  <c r="E80" i="1"/>
  <c r="G80" i="1"/>
  <c r="B79" i="2"/>
  <c r="B82" i="1"/>
  <c r="B80" i="4"/>
  <c r="C80" i="4"/>
  <c r="D80" i="4"/>
  <c r="D81" i="1"/>
  <c r="I82" i="1"/>
  <c r="K81" i="1"/>
  <c r="N80" i="1"/>
  <c r="C79" i="2"/>
  <c r="M80" i="1"/>
  <c r="L80" i="1"/>
  <c r="Y82" i="1"/>
  <c r="W83" i="1"/>
  <c r="AA81" i="1"/>
  <c r="Z81" i="1"/>
  <c r="D82" i="1"/>
  <c r="B81" i="4"/>
  <c r="C81" i="4"/>
  <c r="D81" i="4"/>
  <c r="B83" i="1"/>
  <c r="E81" i="1"/>
  <c r="F81" i="1"/>
  <c r="G81" i="1"/>
  <c r="B80" i="2"/>
  <c r="L81" i="1"/>
  <c r="M81" i="1"/>
  <c r="K82" i="1"/>
  <c r="I83" i="1"/>
  <c r="W84" i="1"/>
  <c r="Y83" i="1"/>
  <c r="AB82" i="1"/>
  <c r="E81" i="2"/>
  <c r="D83" i="1"/>
  <c r="B82" i="4"/>
  <c r="C82" i="4"/>
  <c r="D82" i="4"/>
  <c r="B84" i="1"/>
  <c r="E82" i="1"/>
  <c r="F82" i="1"/>
  <c r="G82" i="1"/>
  <c r="B81" i="2"/>
  <c r="M82" i="1"/>
  <c r="L82" i="1"/>
  <c r="K83" i="1"/>
  <c r="I84" i="1"/>
  <c r="W85" i="1"/>
  <c r="Y84" i="1"/>
  <c r="AB83" i="1"/>
  <c r="E82" i="2"/>
  <c r="Z83" i="1"/>
  <c r="B83" i="4"/>
  <c r="C83" i="4"/>
  <c r="B85" i="1"/>
  <c r="D84" i="1"/>
  <c r="F83" i="1"/>
  <c r="E83" i="1"/>
  <c r="G83" i="1"/>
  <c r="B82" i="2"/>
  <c r="N83" i="1"/>
  <c r="C82" i="2"/>
  <c r="L83" i="1"/>
  <c r="M83" i="1"/>
  <c r="I85" i="1"/>
  <c r="K84" i="1"/>
  <c r="L84" i="1"/>
  <c r="AB84" i="1"/>
  <c r="E83" i="2"/>
  <c r="Y85" i="1"/>
  <c r="Z85" i="1"/>
  <c r="W86" i="1"/>
  <c r="E84" i="1"/>
  <c r="F84" i="1"/>
  <c r="G84" i="1"/>
  <c r="B83" i="2"/>
  <c r="B84" i="4"/>
  <c r="C84" i="4"/>
  <c r="D84" i="4"/>
  <c r="B86" i="1"/>
  <c r="D85" i="1"/>
  <c r="M84" i="1"/>
  <c r="N84" i="1"/>
  <c r="C83" i="2"/>
  <c r="K85" i="1"/>
  <c r="I86" i="1"/>
  <c r="Y86" i="1"/>
  <c r="Z86" i="1"/>
  <c r="W87" i="1"/>
  <c r="B85" i="4"/>
  <c r="C85" i="4"/>
  <c r="D85" i="4"/>
  <c r="B87" i="1"/>
  <c r="D86" i="1"/>
  <c r="E86" i="1"/>
  <c r="G85" i="1"/>
  <c r="B84" i="2"/>
  <c r="E85" i="1"/>
  <c r="F85" i="1"/>
  <c r="I87" i="1"/>
  <c r="K86" i="1"/>
  <c r="L85" i="1"/>
  <c r="N85" i="1"/>
  <c r="C84" i="2"/>
  <c r="M85" i="1"/>
  <c r="W88" i="1"/>
  <c r="Y87" i="1"/>
  <c r="AB86" i="1"/>
  <c r="F86" i="1"/>
  <c r="G86" i="1"/>
  <c r="D87" i="1"/>
  <c r="B88" i="1"/>
  <c r="B86" i="4"/>
  <c r="C86" i="4"/>
  <c r="L86" i="1"/>
  <c r="N86" i="1"/>
  <c r="M86" i="1"/>
  <c r="I88" i="1"/>
  <c r="K87" i="1"/>
  <c r="L87" i="1"/>
  <c r="W89" i="1"/>
  <c r="Y88" i="1"/>
  <c r="Z88" i="1"/>
  <c r="AA87" i="1"/>
  <c r="AB87" i="1"/>
  <c r="Z87" i="1"/>
  <c r="D88" i="1"/>
  <c r="B87" i="4"/>
  <c r="C87" i="4"/>
  <c r="D87" i="4"/>
  <c r="B89" i="1"/>
  <c r="G87" i="1"/>
  <c r="E87" i="1"/>
  <c r="F87" i="1"/>
  <c r="I89" i="1"/>
  <c r="K88" i="1"/>
  <c r="N87" i="1"/>
  <c r="M87" i="1"/>
  <c r="AB88" i="1"/>
  <c r="AA88" i="1"/>
  <c r="Y89" i="1"/>
  <c r="Z89" i="1"/>
  <c r="W90" i="1"/>
  <c r="E88" i="1"/>
  <c r="F88" i="1"/>
  <c r="G88" i="1"/>
  <c r="D89" i="1"/>
  <c r="B88" i="4"/>
  <c r="C88" i="4"/>
  <c r="B90" i="1"/>
  <c r="L88" i="1"/>
  <c r="M88" i="1"/>
  <c r="N88" i="1"/>
  <c r="K89" i="1"/>
  <c r="I90" i="1"/>
  <c r="W91" i="1"/>
  <c r="Y90" i="1"/>
  <c r="Z90" i="1"/>
  <c r="AA89" i="1"/>
  <c r="AB89" i="1"/>
  <c r="E89" i="1"/>
  <c r="F89" i="1"/>
  <c r="G89" i="1"/>
  <c r="B89" i="4"/>
  <c r="C89" i="4"/>
  <c r="D89" i="4"/>
  <c r="B91" i="1"/>
  <c r="D90" i="1"/>
  <c r="L89" i="1"/>
  <c r="M89" i="1"/>
  <c r="N89" i="1"/>
  <c r="K90" i="1"/>
  <c r="I91" i="1"/>
  <c r="W92" i="1"/>
  <c r="Y91" i="1"/>
  <c r="AB90" i="1"/>
  <c r="AA90" i="1"/>
  <c r="G90" i="1"/>
  <c r="E90" i="1"/>
  <c r="F90" i="1"/>
  <c r="D91" i="1"/>
  <c r="B92" i="1"/>
  <c r="B90" i="4"/>
  <c r="C90" i="4"/>
  <c r="N90" i="1"/>
  <c r="M90" i="1"/>
  <c r="L90" i="1"/>
  <c r="K91" i="1"/>
  <c r="I92" i="1"/>
  <c r="AA91" i="1"/>
  <c r="AB91" i="1"/>
  <c r="Z91" i="1"/>
  <c r="W93" i="1"/>
  <c r="Y92" i="1"/>
  <c r="Z92" i="1"/>
  <c r="D92" i="1"/>
  <c r="E92" i="1"/>
  <c r="B91" i="4"/>
  <c r="C91" i="4"/>
  <c r="D91" i="4"/>
  <c r="B93" i="1"/>
  <c r="G91" i="1"/>
  <c r="F91" i="1"/>
  <c r="E91" i="1"/>
  <c r="L91" i="1"/>
  <c r="M91" i="1"/>
  <c r="N91" i="1"/>
  <c r="K92" i="1"/>
  <c r="I93" i="1"/>
  <c r="Y93" i="1"/>
  <c r="Z93" i="1"/>
  <c r="W94" i="1"/>
  <c r="AB92" i="1"/>
  <c r="AA92" i="1"/>
  <c r="D93" i="1"/>
  <c r="B94" i="1"/>
  <c r="B92" i="4"/>
  <c r="C92" i="4"/>
  <c r="G92" i="1"/>
  <c r="F92" i="1"/>
  <c r="I94" i="1"/>
  <c r="K93" i="1"/>
  <c r="L93" i="1"/>
  <c r="L92" i="1"/>
  <c r="N92" i="1"/>
  <c r="M92" i="1"/>
  <c r="Y94" i="1"/>
  <c r="Z94" i="1"/>
  <c r="W95" i="1"/>
  <c r="AA93" i="1"/>
  <c r="AB93" i="1"/>
  <c r="D94" i="1"/>
  <c r="B95" i="1"/>
  <c r="B93" i="4"/>
  <c r="C93" i="4"/>
  <c r="D93" i="4"/>
  <c r="G93" i="1"/>
  <c r="F93" i="1"/>
  <c r="E93" i="1"/>
  <c r="M93" i="1"/>
  <c r="N93" i="1"/>
  <c r="K94" i="1"/>
  <c r="I95" i="1"/>
  <c r="Y95" i="1"/>
  <c r="Z95" i="1"/>
  <c r="W96" i="1"/>
  <c r="AB94" i="1"/>
  <c r="AA94" i="1"/>
  <c r="F94" i="1"/>
  <c r="G94" i="1"/>
  <c r="E94" i="1"/>
  <c r="B96" i="1"/>
  <c r="B94" i="4"/>
  <c r="C94" i="4"/>
  <c r="D95" i="1"/>
  <c r="E95" i="1"/>
  <c r="I96" i="1"/>
  <c r="K95" i="1"/>
  <c r="L95" i="1"/>
  <c r="L94" i="1"/>
  <c r="M94" i="1"/>
  <c r="N94" i="1"/>
  <c r="AA95" i="1"/>
  <c r="AB95" i="1"/>
  <c r="W97" i="1"/>
  <c r="Y96" i="1"/>
  <c r="B97" i="1"/>
  <c r="D96" i="1"/>
  <c r="B95" i="4"/>
  <c r="C95" i="4"/>
  <c r="D95" i="4"/>
  <c r="F95" i="1"/>
  <c r="G95" i="1"/>
  <c r="E96" i="1"/>
  <c r="M95" i="1"/>
  <c r="N95" i="1"/>
  <c r="K96" i="1"/>
  <c r="I97" i="1"/>
  <c r="AA96" i="1"/>
  <c r="AB96" i="1"/>
  <c r="W98" i="1"/>
  <c r="Y97" i="1"/>
  <c r="Z96" i="1"/>
  <c r="B96" i="4"/>
  <c r="C96" i="4"/>
  <c r="D97" i="1"/>
  <c r="E97" i="1"/>
  <c r="B98" i="1"/>
  <c r="G96" i="1"/>
  <c r="F96" i="1"/>
  <c r="I98" i="1"/>
  <c r="K97" i="1"/>
  <c r="M96" i="1"/>
  <c r="N96" i="1"/>
  <c r="L96" i="1"/>
  <c r="AA97" i="1"/>
  <c r="AB97" i="1"/>
  <c r="Z97" i="1"/>
  <c r="W99" i="1"/>
  <c r="Y98" i="1"/>
  <c r="Z98" i="1"/>
  <c r="B99" i="1"/>
  <c r="B97" i="4"/>
  <c r="C97" i="4"/>
  <c r="D97" i="4"/>
  <c r="D98" i="1"/>
  <c r="F97" i="1"/>
  <c r="G97" i="1"/>
  <c r="L97" i="1"/>
  <c r="N97" i="1"/>
  <c r="M97" i="1"/>
  <c r="K98" i="1"/>
  <c r="I99" i="1"/>
  <c r="AA98" i="1"/>
  <c r="AB98" i="1"/>
  <c r="W100" i="1"/>
  <c r="Y99" i="1"/>
  <c r="Z99" i="1"/>
  <c r="E98" i="1"/>
  <c r="F98" i="1"/>
  <c r="G98" i="1"/>
  <c r="D99" i="1"/>
  <c r="B100" i="1"/>
  <c r="B98" i="4"/>
  <c r="C98" i="4"/>
  <c r="D98" i="4"/>
  <c r="I100" i="1"/>
  <c r="K99" i="1"/>
  <c r="N98" i="1"/>
  <c r="L98" i="1"/>
  <c r="M98" i="1"/>
  <c r="AB99" i="1"/>
  <c r="AA99" i="1"/>
  <c r="W101" i="1"/>
  <c r="Y100" i="1"/>
  <c r="B99" i="4"/>
  <c r="C99" i="4"/>
  <c r="B101" i="1"/>
  <c r="D100" i="1"/>
  <c r="E99" i="1"/>
  <c r="G99" i="1"/>
  <c r="F99" i="1"/>
  <c r="E100" i="1"/>
  <c r="K100" i="1"/>
  <c r="I101" i="1"/>
  <c r="L99" i="1"/>
  <c r="M99" i="1"/>
  <c r="N99" i="1"/>
  <c r="W102" i="1"/>
  <c r="Y101" i="1"/>
  <c r="Z101" i="1"/>
  <c r="AB100" i="1"/>
  <c r="AA100" i="1"/>
  <c r="Z100" i="1"/>
  <c r="F100" i="1"/>
  <c r="G100" i="1"/>
  <c r="B102" i="1"/>
  <c r="D101" i="1"/>
  <c r="B100" i="4"/>
  <c r="C100" i="4"/>
  <c r="D100" i="4"/>
  <c r="K101" i="1"/>
  <c r="I102" i="1"/>
  <c r="L100" i="1"/>
  <c r="M100" i="1"/>
  <c r="N100" i="1"/>
  <c r="AA101" i="1"/>
  <c r="AB101" i="1"/>
  <c r="W103" i="1"/>
  <c r="Y102" i="1"/>
  <c r="Z102" i="1"/>
  <c r="E101" i="1"/>
  <c r="F101" i="1"/>
  <c r="G101" i="1"/>
  <c r="D102" i="1"/>
  <c r="B101" i="4"/>
  <c r="C101" i="4"/>
  <c r="B103" i="1"/>
  <c r="E102" i="1"/>
  <c r="K102" i="1"/>
  <c r="I103" i="1"/>
  <c r="L101" i="1"/>
  <c r="N101" i="1"/>
  <c r="M101" i="1"/>
  <c r="AB102" i="1"/>
  <c r="AA102" i="1"/>
  <c r="W104" i="1"/>
  <c r="Y103" i="1"/>
  <c r="Z103" i="1"/>
  <c r="F102" i="1"/>
  <c r="G102" i="1"/>
  <c r="B104" i="1"/>
  <c r="B102" i="4"/>
  <c r="C102" i="4"/>
  <c r="D102" i="4"/>
  <c r="D103" i="1"/>
  <c r="N102" i="1"/>
  <c r="L102" i="1"/>
  <c r="M102" i="1"/>
  <c r="K103" i="1"/>
  <c r="I104" i="1"/>
  <c r="Y104" i="1"/>
  <c r="Z104" i="1"/>
  <c r="W105" i="1"/>
  <c r="AB103" i="1"/>
  <c r="AA103" i="1"/>
  <c r="E103" i="1"/>
  <c r="F103" i="1"/>
  <c r="G103" i="1"/>
  <c r="D104" i="1"/>
  <c r="B103" i="4"/>
  <c r="C103" i="4"/>
  <c r="D103" i="4"/>
  <c r="B105" i="1"/>
  <c r="L103" i="1"/>
  <c r="N103" i="1"/>
  <c r="M103" i="1"/>
  <c r="K104" i="1"/>
  <c r="I105" i="1"/>
  <c r="W106" i="1"/>
  <c r="Y105" i="1"/>
  <c r="Z105" i="1"/>
  <c r="AA104" i="1"/>
  <c r="AB104" i="1"/>
  <c r="F104" i="1"/>
  <c r="G104" i="1"/>
  <c r="D105" i="1"/>
  <c r="E105" i="1"/>
  <c r="B106" i="1"/>
  <c r="B104" i="4"/>
  <c r="C104" i="4"/>
  <c r="D104" i="4"/>
  <c r="E104" i="1"/>
  <c r="M104" i="1"/>
  <c r="N104" i="1"/>
  <c r="L104" i="1"/>
  <c r="K105" i="1"/>
  <c r="L105" i="1"/>
  <c r="I106" i="1"/>
  <c r="AB105" i="1"/>
  <c r="AA105" i="1"/>
  <c r="W107" i="1"/>
  <c r="Y106" i="1"/>
  <c r="Z106" i="1"/>
  <c r="B105" i="4"/>
  <c r="C105" i="4"/>
  <c r="B107" i="1"/>
  <c r="D106" i="1"/>
  <c r="G105" i="1"/>
  <c r="F105" i="1"/>
  <c r="I107" i="1"/>
  <c r="K106" i="1"/>
  <c r="N105" i="1"/>
  <c r="M105" i="1"/>
  <c r="AA106" i="1"/>
  <c r="AB106" i="1"/>
  <c r="Y107" i="1"/>
  <c r="W108" i="1"/>
  <c r="F106" i="1"/>
  <c r="G106" i="1"/>
  <c r="E106" i="1"/>
  <c r="B108" i="1"/>
  <c r="D107" i="1"/>
  <c r="B106" i="4"/>
  <c r="C106" i="4"/>
  <c r="L106" i="1"/>
  <c r="N106" i="1"/>
  <c r="M106" i="1"/>
  <c r="I108" i="1"/>
  <c r="K107" i="1"/>
  <c r="AA107" i="1"/>
  <c r="AB107" i="1"/>
  <c r="Y108" i="1"/>
  <c r="Z108" i="1"/>
  <c r="W109" i="1"/>
  <c r="Z107" i="1"/>
  <c r="B107" i="4"/>
  <c r="C107" i="4"/>
  <c r="D107" i="4"/>
  <c r="D108" i="1"/>
  <c r="B109" i="1"/>
  <c r="E107" i="1"/>
  <c r="F107" i="1"/>
  <c r="G107" i="1"/>
  <c r="N107" i="1"/>
  <c r="M107" i="1"/>
  <c r="K108" i="1"/>
  <c r="I109" i="1"/>
  <c r="L107" i="1"/>
  <c r="AA108" i="1"/>
  <c r="AB108" i="1"/>
  <c r="W110" i="1"/>
  <c r="Y109" i="1"/>
  <c r="B110" i="1"/>
  <c r="B108" i="4"/>
  <c r="C108" i="4"/>
  <c r="D108" i="4"/>
  <c r="D109" i="1"/>
  <c r="E108" i="1"/>
  <c r="G108" i="1"/>
  <c r="F108" i="1"/>
  <c r="I110" i="1"/>
  <c r="K109" i="1"/>
  <c r="M108" i="1"/>
  <c r="L108" i="1"/>
  <c r="N108" i="1"/>
  <c r="AA109" i="1"/>
  <c r="AB109" i="1"/>
  <c r="Y110" i="1"/>
  <c r="W111" i="1"/>
  <c r="Z109" i="1"/>
  <c r="G109" i="1"/>
  <c r="F109" i="1"/>
  <c r="E109" i="1"/>
  <c r="B111" i="1"/>
  <c r="B109" i="4"/>
  <c r="C109" i="4"/>
  <c r="D109" i="4"/>
  <c r="D110" i="1"/>
  <c r="M109" i="1"/>
  <c r="N109" i="1"/>
  <c r="L109" i="1"/>
  <c r="I111" i="1"/>
  <c r="K110" i="1"/>
  <c r="AB110" i="1"/>
  <c r="AA110" i="1"/>
  <c r="Y111" i="1"/>
  <c r="Z111" i="1"/>
  <c r="W112" i="1"/>
  <c r="Z110" i="1"/>
  <c r="B112" i="1"/>
  <c r="D111" i="1"/>
  <c r="B110" i="4"/>
  <c r="C110" i="4"/>
  <c r="D110" i="4"/>
  <c r="E110" i="1"/>
  <c r="G110" i="1"/>
  <c r="F110" i="1"/>
  <c r="I112" i="1"/>
  <c r="K111" i="1"/>
  <c r="L111" i="1"/>
  <c r="N110" i="1"/>
  <c r="M110" i="1"/>
  <c r="L110" i="1"/>
  <c r="AA111" i="1"/>
  <c r="AB111" i="1"/>
  <c r="Y112" i="1"/>
  <c r="Z112" i="1"/>
  <c r="W113" i="1"/>
  <c r="F111" i="1"/>
  <c r="E111" i="1"/>
  <c r="G111" i="1"/>
  <c r="B111" i="4"/>
  <c r="C111" i="4"/>
  <c r="B113" i="1"/>
  <c r="D112" i="1"/>
  <c r="M111" i="1"/>
  <c r="N111" i="1"/>
  <c r="I113" i="1"/>
  <c r="K112" i="1"/>
  <c r="W114" i="1"/>
  <c r="Y113" i="1"/>
  <c r="Z113" i="1"/>
  <c r="AA112" i="1"/>
  <c r="AB112" i="1"/>
  <c r="E112" i="1"/>
  <c r="F112" i="1"/>
  <c r="G112" i="1"/>
  <c r="D113" i="1"/>
  <c r="B114" i="1"/>
  <c r="B112" i="4"/>
  <c r="C112" i="4"/>
  <c r="D112" i="4"/>
  <c r="M112" i="1"/>
  <c r="N112" i="1"/>
  <c r="K113" i="1"/>
  <c r="I114" i="1"/>
  <c r="L112" i="1"/>
  <c r="Y114" i="1"/>
  <c r="W115" i="1"/>
  <c r="AA113" i="1"/>
  <c r="AB113" i="1"/>
  <c r="D114" i="1"/>
  <c r="B113" i="4"/>
  <c r="C113" i="4"/>
  <c r="B115" i="1"/>
  <c r="G113" i="1"/>
  <c r="F113" i="1"/>
  <c r="E113" i="1"/>
  <c r="L113" i="1"/>
  <c r="N113" i="1"/>
  <c r="M113" i="1"/>
  <c r="I115" i="1"/>
  <c r="K114" i="1"/>
  <c r="AA114" i="1"/>
  <c r="AB114" i="1"/>
  <c r="W116" i="1"/>
  <c r="Y115" i="1"/>
  <c r="Z115" i="1"/>
  <c r="Z114" i="1"/>
  <c r="F114" i="1"/>
  <c r="G114" i="1"/>
  <c r="E114" i="1"/>
  <c r="D115" i="1"/>
  <c r="B114" i="4"/>
  <c r="C114" i="4"/>
  <c r="D114" i="4"/>
  <c r="B116" i="1"/>
  <c r="I116" i="1"/>
  <c r="K115" i="1"/>
  <c r="L114" i="1"/>
  <c r="M114" i="1"/>
  <c r="N114" i="1"/>
  <c r="W117" i="1"/>
  <c r="Y116" i="1"/>
  <c r="AA115" i="1"/>
  <c r="AB115" i="1"/>
  <c r="G115" i="1"/>
  <c r="F115" i="1"/>
  <c r="E115" i="1"/>
  <c r="D116" i="1"/>
  <c r="B115" i="4"/>
  <c r="C115" i="4"/>
  <c r="D115" i="4"/>
  <c r="B117" i="1"/>
  <c r="E116" i="1"/>
  <c r="N115" i="1"/>
  <c r="M115" i="1"/>
  <c r="I117" i="1"/>
  <c r="K116" i="1"/>
  <c r="L115" i="1"/>
  <c r="AB116" i="1"/>
  <c r="AA116" i="1"/>
  <c r="Y117" i="1"/>
  <c r="Z117" i="1"/>
  <c r="W118" i="1"/>
  <c r="Z116" i="1"/>
  <c r="F116" i="1"/>
  <c r="G116" i="1"/>
  <c r="B118" i="1"/>
  <c r="D117" i="1"/>
  <c r="B116" i="4"/>
  <c r="C116" i="4"/>
  <c r="D116" i="4"/>
  <c r="L116" i="1"/>
  <c r="M116" i="1"/>
  <c r="N116" i="1"/>
  <c r="I118" i="1"/>
  <c r="K117" i="1"/>
  <c r="L117" i="1"/>
  <c r="Y118" i="1"/>
  <c r="Z118" i="1"/>
  <c r="W119" i="1"/>
  <c r="AA117" i="1"/>
  <c r="AB117" i="1"/>
  <c r="G117" i="1"/>
  <c r="E117" i="1"/>
  <c r="F117" i="1"/>
  <c r="D118" i="1"/>
  <c r="E118" i="1"/>
  <c r="B119" i="1"/>
  <c r="B117" i="4"/>
  <c r="M117" i="1"/>
  <c r="N117" i="1"/>
  <c r="K118" i="1"/>
  <c r="I119" i="1"/>
  <c r="W120" i="1"/>
  <c r="Y119" i="1"/>
  <c r="AB118" i="1"/>
  <c r="AA118" i="1"/>
  <c r="G118" i="1"/>
  <c r="F118" i="1"/>
  <c r="B118" i="4"/>
  <c r="C118" i="4"/>
  <c r="D118" i="4"/>
  <c r="B120" i="1"/>
  <c r="D119" i="1"/>
  <c r="K119" i="1"/>
  <c r="I120" i="1"/>
  <c r="N118" i="1"/>
  <c r="M118" i="1"/>
  <c r="L118" i="1"/>
  <c r="AB119" i="1"/>
  <c r="AA119" i="1"/>
  <c r="W121" i="1"/>
  <c r="Y120" i="1"/>
  <c r="Z120" i="1"/>
  <c r="Z119" i="1"/>
  <c r="D120" i="1"/>
  <c r="B121" i="1"/>
  <c r="B119" i="4"/>
  <c r="C119" i="4"/>
  <c r="F119" i="1"/>
  <c r="G119" i="1"/>
  <c r="E119" i="1"/>
  <c r="I121" i="1"/>
  <c r="K120" i="1"/>
  <c r="L119" i="1"/>
  <c r="M119" i="1"/>
  <c r="N119" i="1"/>
  <c r="AA120" i="1"/>
  <c r="AB120" i="1"/>
  <c r="W122" i="1"/>
  <c r="Y121" i="1"/>
  <c r="Z121" i="1"/>
  <c r="D121" i="1"/>
  <c r="B120" i="4"/>
  <c r="C120" i="4"/>
  <c r="D120" i="4"/>
  <c r="B122" i="1"/>
  <c r="E120" i="1"/>
  <c r="G120" i="1"/>
  <c r="F120" i="1"/>
  <c r="L120" i="1"/>
  <c r="M120" i="1"/>
  <c r="N120" i="1"/>
  <c r="I122" i="1"/>
  <c r="K121" i="1"/>
  <c r="AA121" i="1"/>
  <c r="AB121" i="1"/>
  <c r="Y122" i="1"/>
  <c r="Z122" i="1"/>
  <c r="W123" i="1"/>
  <c r="F121" i="1"/>
  <c r="G121" i="1"/>
  <c r="D122" i="1"/>
  <c r="B123" i="1"/>
  <c r="B121" i="4"/>
  <c r="C121" i="4"/>
  <c r="E121" i="1"/>
  <c r="K122" i="1"/>
  <c r="I123" i="1"/>
  <c r="L121" i="1"/>
  <c r="N121" i="1"/>
  <c r="M121" i="1"/>
  <c r="Y123" i="1"/>
  <c r="W124" i="1"/>
  <c r="AA122" i="1"/>
  <c r="AB122" i="1"/>
  <c r="D123" i="1"/>
  <c r="B124" i="1"/>
  <c r="B122" i="4"/>
  <c r="C122" i="4"/>
  <c r="D122" i="4"/>
  <c r="G122" i="1"/>
  <c r="E122" i="1"/>
  <c r="F122" i="1"/>
  <c r="I124" i="1"/>
  <c r="K123" i="1"/>
  <c r="M122" i="1"/>
  <c r="N122" i="1"/>
  <c r="L122" i="1"/>
  <c r="W125" i="1"/>
  <c r="Y124" i="1"/>
  <c r="Z124" i="1"/>
  <c r="AB123" i="1"/>
  <c r="AA123" i="1"/>
  <c r="Z123" i="1"/>
  <c r="D124" i="1"/>
  <c r="B123" i="4"/>
  <c r="C123" i="4"/>
  <c r="D123" i="4"/>
  <c r="B125" i="1"/>
  <c r="E123" i="1"/>
  <c r="G123" i="1"/>
  <c r="F123" i="1"/>
  <c r="N123" i="1"/>
  <c r="M123" i="1"/>
  <c r="L123" i="1"/>
  <c r="I125" i="1"/>
  <c r="K124" i="1"/>
  <c r="W126" i="1"/>
  <c r="Y125" i="1"/>
  <c r="AB124" i="1"/>
  <c r="AA124" i="1"/>
  <c r="G124" i="1"/>
  <c r="F124" i="1"/>
  <c r="E124" i="1"/>
  <c r="D125" i="1"/>
  <c r="B124" i="4"/>
  <c r="C124" i="4"/>
  <c r="B126" i="1"/>
  <c r="I126" i="1"/>
  <c r="K125" i="1"/>
  <c r="M124" i="1"/>
  <c r="N124" i="1"/>
  <c r="L124" i="1"/>
  <c r="AB125" i="1"/>
  <c r="AA125" i="1"/>
  <c r="W127" i="1"/>
  <c r="Y126" i="1"/>
  <c r="Z125" i="1"/>
  <c r="E125" i="1"/>
  <c r="G125" i="1"/>
  <c r="F125" i="1"/>
  <c r="B127" i="1"/>
  <c r="D126" i="1"/>
  <c r="B125" i="4"/>
  <c r="C125" i="4"/>
  <c r="L125" i="1"/>
  <c r="N125" i="1"/>
  <c r="M125" i="1"/>
  <c r="K126" i="1"/>
  <c r="I127" i="1"/>
  <c r="Y127" i="1"/>
  <c r="W128" i="1"/>
  <c r="AB126" i="1"/>
  <c r="AA126" i="1"/>
  <c r="Z126" i="1"/>
  <c r="F126" i="1"/>
  <c r="G126" i="1"/>
  <c r="E126" i="1"/>
  <c r="D127" i="1"/>
  <c r="B126" i="4"/>
  <c r="C126" i="4"/>
  <c r="D126" i="4"/>
  <c r="B128" i="1"/>
  <c r="L126" i="1"/>
  <c r="M126" i="1"/>
  <c r="N126" i="1"/>
  <c r="I128" i="1"/>
  <c r="K127" i="1"/>
  <c r="AA127" i="1"/>
  <c r="AB127" i="1"/>
  <c r="Y128" i="1"/>
  <c r="Z128" i="1"/>
  <c r="W129" i="1"/>
  <c r="Z127" i="1"/>
  <c r="G127" i="1"/>
  <c r="E127" i="1"/>
  <c r="F127" i="1"/>
  <c r="D128" i="1"/>
  <c r="B129" i="1"/>
  <c r="B127" i="4"/>
  <c r="C127" i="4"/>
  <c r="I129" i="1"/>
  <c r="K128" i="1"/>
  <c r="L127" i="1"/>
  <c r="N127" i="1"/>
  <c r="M127" i="1"/>
  <c r="Y129" i="1"/>
  <c r="W130" i="1"/>
  <c r="AB128" i="1"/>
  <c r="AA128" i="1"/>
  <c r="E128" i="1"/>
  <c r="G128" i="1"/>
  <c r="F128" i="1"/>
  <c r="B128" i="4"/>
  <c r="C128" i="4"/>
  <c r="D129" i="1"/>
  <c r="B130" i="1"/>
  <c r="N128" i="1"/>
  <c r="M128" i="1"/>
  <c r="I130" i="1"/>
  <c r="K129" i="1"/>
  <c r="L129" i="1"/>
  <c r="L128" i="1"/>
  <c r="AA129" i="1"/>
  <c r="AB129" i="1"/>
  <c r="Y130" i="1"/>
  <c r="W131" i="1"/>
  <c r="Z129" i="1"/>
  <c r="B131" i="1"/>
  <c r="B129" i="4"/>
  <c r="C129" i="4"/>
  <c r="D130" i="1"/>
  <c r="F129" i="1"/>
  <c r="E129" i="1"/>
  <c r="G129" i="1"/>
  <c r="I131" i="1"/>
  <c r="K130" i="1"/>
  <c r="N129" i="1"/>
  <c r="M129" i="1"/>
  <c r="W132" i="1"/>
  <c r="Y131" i="1"/>
  <c r="AB130" i="1"/>
  <c r="AA130" i="1"/>
  <c r="Z130" i="1"/>
  <c r="F130" i="1"/>
  <c r="E130" i="1"/>
  <c r="G130" i="1"/>
  <c r="B132" i="1"/>
  <c r="B130" i="4"/>
  <c r="C130" i="4"/>
  <c r="D131" i="1"/>
  <c r="E131" i="1"/>
  <c r="N130" i="1"/>
  <c r="L130" i="1"/>
  <c r="M130" i="1"/>
  <c r="I132" i="1"/>
  <c r="K131" i="1"/>
  <c r="L131" i="1"/>
  <c r="AA131" i="1"/>
  <c r="AB131" i="1"/>
  <c r="Y132" i="1"/>
  <c r="W133" i="1"/>
  <c r="Z131" i="1"/>
  <c r="B133" i="1"/>
  <c r="B131" i="4"/>
  <c r="C131" i="4"/>
  <c r="D131" i="4"/>
  <c r="D132" i="1"/>
  <c r="F131" i="1"/>
  <c r="G131" i="1"/>
  <c r="M131" i="1"/>
  <c r="N131" i="1"/>
  <c r="K132" i="1"/>
  <c r="I133" i="1"/>
  <c r="AA132" i="1"/>
  <c r="AB132" i="1"/>
  <c r="W134" i="1"/>
  <c r="Y133" i="1"/>
  <c r="Z133" i="1"/>
  <c r="Z132" i="1"/>
  <c r="F132" i="1"/>
  <c r="G132" i="1"/>
  <c r="E132" i="1"/>
  <c r="D133" i="1"/>
  <c r="B134" i="1"/>
  <c r="B132" i="4"/>
  <c r="C132" i="4"/>
  <c r="D132" i="4"/>
  <c r="I134" i="1"/>
  <c r="K133" i="1"/>
  <c r="M132" i="1"/>
  <c r="N132" i="1"/>
  <c r="L132" i="1"/>
  <c r="W135" i="1"/>
  <c r="Y134" i="1"/>
  <c r="AB133" i="1"/>
  <c r="AA133" i="1"/>
  <c r="E133" i="1"/>
  <c r="G133" i="1"/>
  <c r="F133" i="1"/>
  <c r="B133" i="4"/>
  <c r="C133" i="4"/>
  <c r="D134" i="1"/>
  <c r="B135" i="1"/>
  <c r="L133" i="1"/>
  <c r="M133" i="1"/>
  <c r="N133" i="1"/>
  <c r="I135" i="1"/>
  <c r="K134" i="1"/>
  <c r="L134" i="1"/>
  <c r="AA134" i="1"/>
  <c r="AB134" i="1"/>
  <c r="W136" i="1"/>
  <c r="Y135" i="1"/>
  <c r="Z134" i="1"/>
  <c r="B136" i="1"/>
  <c r="B134" i="4"/>
  <c r="C134" i="4"/>
  <c r="D135" i="1"/>
  <c r="E134" i="1"/>
  <c r="F134" i="1"/>
  <c r="G134" i="1"/>
  <c r="M134" i="1"/>
  <c r="N134" i="1"/>
  <c r="I136" i="1"/>
  <c r="K135" i="1"/>
  <c r="AA135" i="1"/>
  <c r="AB135" i="1"/>
  <c r="Z135" i="1"/>
  <c r="Y136" i="1"/>
  <c r="W137" i="1"/>
  <c r="F135" i="1"/>
  <c r="G135" i="1"/>
  <c r="E135" i="1"/>
  <c r="B135" i="4"/>
  <c r="C135" i="4"/>
  <c r="D136" i="1"/>
  <c r="B137" i="1"/>
  <c r="L135" i="1"/>
  <c r="M135" i="1"/>
  <c r="N135" i="1"/>
  <c r="K136" i="1"/>
  <c r="I137" i="1"/>
  <c r="AA136" i="1"/>
  <c r="AB136" i="1"/>
  <c r="Y137" i="1"/>
  <c r="Z137" i="1"/>
  <c r="W138" i="1"/>
  <c r="Z136" i="1"/>
  <c r="B138" i="1"/>
  <c r="B136" i="4"/>
  <c r="C136" i="4"/>
  <c r="D136" i="4"/>
  <c r="D137" i="1"/>
  <c r="E136" i="1"/>
  <c r="G136" i="1"/>
  <c r="F136" i="1"/>
  <c r="L136" i="1"/>
  <c r="M136" i="1"/>
  <c r="N136" i="1"/>
  <c r="I138" i="1"/>
  <c r="K137" i="1"/>
  <c r="AA137" i="1"/>
  <c r="AB137" i="1"/>
  <c r="W139" i="1"/>
  <c r="Y138" i="1"/>
  <c r="F137" i="1"/>
  <c r="G137" i="1"/>
  <c r="E137" i="1"/>
  <c r="D138" i="1"/>
  <c r="B137" i="4"/>
  <c r="C137" i="4"/>
  <c r="B139" i="1"/>
  <c r="K138" i="1"/>
  <c r="L138" i="1"/>
  <c r="I139" i="1"/>
  <c r="M137" i="1"/>
  <c r="L137" i="1"/>
  <c r="N137" i="1"/>
  <c r="AB138" i="1"/>
  <c r="AA138" i="1"/>
  <c r="W140" i="1"/>
  <c r="Y139" i="1"/>
  <c r="Z138" i="1"/>
  <c r="G138" i="1"/>
  <c r="E138" i="1"/>
  <c r="F138" i="1"/>
  <c r="B138" i="4"/>
  <c r="C138" i="4"/>
  <c r="D138" i="4"/>
  <c r="B140" i="1"/>
  <c r="D139" i="1"/>
  <c r="I140" i="1"/>
  <c r="K139" i="1"/>
  <c r="M138" i="1"/>
  <c r="N138" i="1"/>
  <c r="W141" i="1"/>
  <c r="Y140" i="1"/>
  <c r="Z140" i="1"/>
  <c r="AB139" i="1"/>
  <c r="AA139" i="1"/>
  <c r="Z139" i="1"/>
  <c r="F139" i="1"/>
  <c r="G139" i="1"/>
  <c r="E139" i="1"/>
  <c r="D140" i="1"/>
  <c r="B141" i="1"/>
  <c r="B139" i="4"/>
  <c r="C139" i="4"/>
  <c r="D139" i="4"/>
  <c r="L139" i="1"/>
  <c r="N139" i="1"/>
  <c r="M139" i="1"/>
  <c r="K140" i="1"/>
  <c r="I141" i="1"/>
  <c r="AB140" i="1"/>
  <c r="AA140" i="1"/>
  <c r="Y141" i="1"/>
  <c r="Z141" i="1"/>
  <c r="W142" i="1"/>
  <c r="D141" i="1"/>
  <c r="B140" i="4"/>
  <c r="C140" i="4"/>
  <c r="B142" i="1"/>
  <c r="E140" i="1"/>
  <c r="G140" i="1"/>
  <c r="F140" i="1"/>
  <c r="L140" i="1"/>
  <c r="N140" i="1"/>
  <c r="M140" i="1"/>
  <c r="I142" i="1"/>
  <c r="K141" i="1"/>
  <c r="W143" i="1"/>
  <c r="Y142" i="1"/>
  <c r="Z142" i="1"/>
  <c r="AB141" i="1"/>
  <c r="AA141" i="1"/>
  <c r="E141" i="1"/>
  <c r="F141" i="1"/>
  <c r="G141" i="1"/>
  <c r="B143" i="1"/>
  <c r="B141" i="4"/>
  <c r="C141" i="4"/>
  <c r="D142" i="1"/>
  <c r="E142" i="1"/>
  <c r="I143" i="1"/>
  <c r="K142" i="1"/>
  <c r="L141" i="1"/>
  <c r="M141" i="1"/>
  <c r="N141" i="1"/>
  <c r="Y143" i="1"/>
  <c r="W144" i="1"/>
  <c r="AA142" i="1"/>
  <c r="AB142" i="1"/>
  <c r="D143" i="1"/>
  <c r="B142" i="4"/>
  <c r="C142" i="4"/>
  <c r="B144" i="1"/>
  <c r="F142" i="1"/>
  <c r="G142" i="1"/>
  <c r="N142" i="1"/>
  <c r="M142" i="1"/>
  <c r="L142" i="1"/>
  <c r="I144" i="1"/>
  <c r="K143" i="1"/>
  <c r="AB143" i="1"/>
  <c r="AA143" i="1"/>
  <c r="W145" i="1"/>
  <c r="Y144" i="1"/>
  <c r="Z143" i="1"/>
  <c r="D144" i="1"/>
  <c r="E144" i="1"/>
  <c r="B143" i="4"/>
  <c r="C143" i="4"/>
  <c r="D143" i="4"/>
  <c r="B145" i="1"/>
  <c r="G143" i="1"/>
  <c r="E143" i="1"/>
  <c r="F143" i="1"/>
  <c r="L143" i="1"/>
  <c r="N143" i="1"/>
  <c r="M143" i="1"/>
  <c r="I145" i="1"/>
  <c r="K144" i="1"/>
  <c r="Y145" i="1"/>
  <c r="Z145" i="1"/>
  <c r="W146" i="1"/>
  <c r="AB144" i="1"/>
  <c r="AA144" i="1"/>
  <c r="Z144" i="1"/>
  <c r="B144" i="4"/>
  <c r="C144" i="4"/>
  <c r="D144" i="4"/>
  <c r="D145" i="1"/>
  <c r="B146" i="1"/>
  <c r="G144" i="1"/>
  <c r="F144" i="1"/>
  <c r="I146" i="1"/>
  <c r="K145" i="1"/>
  <c r="N144" i="1"/>
  <c r="M144" i="1"/>
  <c r="L144" i="1"/>
  <c r="Y146" i="1"/>
  <c r="Z146" i="1"/>
  <c r="W147" i="1"/>
  <c r="AA145" i="1"/>
  <c r="AB145" i="1"/>
  <c r="B147" i="1"/>
  <c r="D146" i="1"/>
  <c r="B145" i="4"/>
  <c r="C145" i="4"/>
  <c r="E145" i="1"/>
  <c r="G145" i="1"/>
  <c r="F145" i="1"/>
  <c r="M145" i="1"/>
  <c r="N145" i="1"/>
  <c r="I147" i="1"/>
  <c r="K146" i="1"/>
  <c r="L145" i="1"/>
  <c r="W148" i="1"/>
  <c r="Y147" i="1"/>
  <c r="AB146" i="1"/>
  <c r="AA146" i="1"/>
  <c r="F146" i="1"/>
  <c r="E146" i="1"/>
  <c r="G146" i="1"/>
  <c r="D147" i="1"/>
  <c r="B148" i="1"/>
  <c r="B146" i="4"/>
  <c r="C146" i="4"/>
  <c r="L146" i="1"/>
  <c r="M146" i="1"/>
  <c r="N146" i="1"/>
  <c r="K147" i="1"/>
  <c r="I148" i="1"/>
  <c r="AA147" i="1"/>
  <c r="AB147" i="1"/>
  <c r="Y148" i="1"/>
  <c r="W149" i="1"/>
  <c r="Z147" i="1"/>
  <c r="D148" i="1"/>
  <c r="B147" i="4"/>
  <c r="C147" i="4"/>
  <c r="D147" i="4"/>
  <c r="B149" i="1"/>
  <c r="G147" i="1"/>
  <c r="E147" i="1"/>
  <c r="F147" i="1"/>
  <c r="L147" i="1"/>
  <c r="N147" i="1"/>
  <c r="M147" i="1"/>
  <c r="K148" i="1"/>
  <c r="I149" i="1"/>
  <c r="Y149" i="1"/>
  <c r="Z149" i="1"/>
  <c r="W150" i="1"/>
  <c r="AB148" i="1"/>
  <c r="AA148" i="1"/>
  <c r="Z148" i="1"/>
  <c r="G148" i="1"/>
  <c r="F148" i="1"/>
  <c r="E148" i="1"/>
  <c r="B150" i="1"/>
  <c r="B148" i="4"/>
  <c r="C148" i="4"/>
  <c r="D149" i="1"/>
  <c r="M148" i="1"/>
  <c r="N148" i="1"/>
  <c r="I150" i="1"/>
  <c r="K149" i="1"/>
  <c r="L148" i="1"/>
  <c r="W151" i="1"/>
  <c r="Y150" i="1"/>
  <c r="Z150" i="1"/>
  <c r="AA149" i="1"/>
  <c r="AB149" i="1"/>
  <c r="D150" i="1"/>
  <c r="B149" i="4"/>
  <c r="C149" i="4"/>
  <c r="D149" i="4"/>
  <c r="B151" i="1"/>
  <c r="E149" i="1"/>
  <c r="G149" i="1"/>
  <c r="F149" i="1"/>
  <c r="N149" i="1"/>
  <c r="M149" i="1"/>
  <c r="L149" i="1"/>
  <c r="I151" i="1"/>
  <c r="K150" i="1"/>
  <c r="W152" i="1"/>
  <c r="Y151" i="1"/>
  <c r="Z151" i="1"/>
  <c r="AB150" i="1"/>
  <c r="AA150" i="1"/>
  <c r="G150" i="1"/>
  <c r="F150" i="1"/>
  <c r="E150" i="1"/>
  <c r="B152" i="1"/>
  <c r="D151" i="1"/>
  <c r="B150" i="4"/>
  <c r="C150" i="4"/>
  <c r="I152" i="1"/>
  <c r="K151" i="1"/>
  <c r="L151" i="1"/>
  <c r="M150" i="1"/>
  <c r="N150" i="1"/>
  <c r="L150" i="1"/>
  <c r="W153" i="1"/>
  <c r="Y152" i="1"/>
  <c r="AA151" i="1"/>
  <c r="AB151" i="1"/>
  <c r="E151" i="1"/>
  <c r="G151" i="1"/>
  <c r="F151" i="1"/>
  <c r="B151" i="4"/>
  <c r="C151" i="4"/>
  <c r="D152" i="1"/>
  <c r="B153" i="1"/>
  <c r="M151" i="1"/>
  <c r="N151" i="1"/>
  <c r="I153" i="1"/>
  <c r="K152" i="1"/>
  <c r="W154" i="1"/>
  <c r="Y153" i="1"/>
  <c r="Z153" i="1"/>
  <c r="AA152" i="1"/>
  <c r="AB152" i="1"/>
  <c r="Z152" i="1"/>
  <c r="G152" i="1"/>
  <c r="F152" i="1"/>
  <c r="B152" i="4"/>
  <c r="C152" i="4"/>
  <c r="D152" i="4"/>
  <c r="D153" i="1"/>
  <c r="B154" i="1"/>
  <c r="E152" i="1"/>
  <c r="N152" i="1"/>
  <c r="M152" i="1"/>
  <c r="L152" i="1"/>
  <c r="I154" i="1"/>
  <c r="K153" i="1"/>
  <c r="AB153" i="1"/>
  <c r="AA153" i="1"/>
  <c r="W155" i="1"/>
  <c r="Y154" i="1"/>
  <c r="Z154" i="1"/>
  <c r="G153" i="1"/>
  <c r="F153" i="1"/>
  <c r="E153" i="1"/>
  <c r="B153" i="4"/>
  <c r="C153" i="4"/>
  <c r="B155" i="1"/>
  <c r="D154" i="1"/>
  <c r="I155" i="1"/>
  <c r="K154" i="1"/>
  <c r="L154" i="1"/>
  <c r="L153" i="1"/>
  <c r="N153" i="1"/>
  <c r="M153" i="1"/>
  <c r="AB154" i="1"/>
  <c r="AA154" i="1"/>
  <c r="Y155" i="1"/>
  <c r="Z155" i="1"/>
  <c r="W156" i="1"/>
  <c r="B156" i="1"/>
  <c r="B154" i="4"/>
  <c r="C154" i="4"/>
  <c r="D154" i="4"/>
  <c r="D155" i="1"/>
  <c r="F154" i="1"/>
  <c r="E154" i="1"/>
  <c r="G154" i="1"/>
  <c r="M154" i="1"/>
  <c r="N154" i="1"/>
  <c r="K155" i="1"/>
  <c r="I156" i="1"/>
  <c r="W157" i="1"/>
  <c r="Y156" i="1"/>
  <c r="Z156" i="1"/>
  <c r="AB155" i="1"/>
  <c r="AA155" i="1"/>
  <c r="B155" i="4"/>
  <c r="C155" i="4"/>
  <c r="B157" i="1"/>
  <c r="D156" i="1"/>
  <c r="E156" i="1"/>
  <c r="G155" i="1"/>
  <c r="E155" i="1"/>
  <c r="F155" i="1"/>
  <c r="I157" i="1"/>
  <c r="K156" i="1"/>
  <c r="L156" i="1"/>
  <c r="M155" i="1"/>
  <c r="N155" i="1"/>
  <c r="L155" i="1"/>
  <c r="Y157" i="1"/>
  <c r="W158" i="1"/>
  <c r="AB156" i="1"/>
  <c r="AA156" i="1"/>
  <c r="F156" i="1"/>
  <c r="G156" i="1"/>
  <c r="D157" i="1"/>
  <c r="B158" i="1"/>
  <c r="B156" i="4"/>
  <c r="C156" i="4"/>
  <c r="N156" i="1"/>
  <c r="M156" i="1"/>
  <c r="I158" i="1"/>
  <c r="K157" i="1"/>
  <c r="AA157" i="1"/>
  <c r="AB157" i="1"/>
  <c r="Z157" i="1"/>
  <c r="W159" i="1"/>
  <c r="Y158" i="1"/>
  <c r="Z158" i="1"/>
  <c r="B159" i="1"/>
  <c r="D158" i="1"/>
  <c r="B157" i="4"/>
  <c r="C157" i="4"/>
  <c r="F157" i="1"/>
  <c r="G157" i="1"/>
  <c r="E157" i="1"/>
  <c r="L157" i="1"/>
  <c r="M157" i="1"/>
  <c r="N157" i="1"/>
  <c r="K158" i="1"/>
  <c r="I159" i="1"/>
  <c r="AB158" i="1"/>
  <c r="AA158" i="1"/>
  <c r="W160" i="1"/>
  <c r="Y159" i="1"/>
  <c r="Z159" i="1"/>
  <c r="E158" i="1"/>
  <c r="G158" i="1"/>
  <c r="F158" i="1"/>
  <c r="B160" i="1"/>
  <c r="D159" i="1"/>
  <c r="B158" i="4"/>
  <c r="C158" i="4"/>
  <c r="K159" i="1"/>
  <c r="I160" i="1"/>
  <c r="M158" i="1"/>
  <c r="N158" i="1"/>
  <c r="L158" i="1"/>
  <c r="Y160" i="1"/>
  <c r="W161" i="1"/>
  <c r="AA159" i="1"/>
  <c r="AB159" i="1"/>
  <c r="B161" i="1"/>
  <c r="D160" i="1"/>
  <c r="B159" i="4"/>
  <c r="C159" i="4"/>
  <c r="D159" i="4"/>
  <c r="F159" i="1"/>
  <c r="E159" i="1"/>
  <c r="G159" i="1"/>
  <c r="K160" i="1"/>
  <c r="I161" i="1"/>
  <c r="M159" i="1"/>
  <c r="N159" i="1"/>
  <c r="L159" i="1"/>
  <c r="Y161" i="1"/>
  <c r="W162" i="1"/>
  <c r="AA160" i="1"/>
  <c r="AB160" i="1"/>
  <c r="Z160" i="1"/>
  <c r="E160" i="1"/>
  <c r="G160" i="1"/>
  <c r="F160" i="1"/>
  <c r="B160" i="4"/>
  <c r="C160" i="4"/>
  <c r="B162" i="1"/>
  <c r="D161" i="1"/>
  <c r="E161" i="1"/>
  <c r="I162" i="1"/>
  <c r="K161" i="1"/>
  <c r="L160" i="1"/>
  <c r="N160" i="1"/>
  <c r="M160" i="1"/>
  <c r="AB161" i="1"/>
  <c r="AA161" i="1"/>
  <c r="W163" i="1"/>
  <c r="Y162" i="1"/>
  <c r="Z161" i="1"/>
  <c r="F161" i="1"/>
  <c r="G161" i="1"/>
  <c r="B161" i="4"/>
  <c r="C161" i="4"/>
  <c r="D161" i="4"/>
  <c r="B163" i="1"/>
  <c r="D162" i="1"/>
  <c r="M161" i="1"/>
  <c r="N161" i="1"/>
  <c r="L161" i="1"/>
  <c r="K162" i="1"/>
  <c r="I163" i="1"/>
  <c r="Y163" i="1"/>
  <c r="Z163" i="1"/>
  <c r="W164" i="1"/>
  <c r="AA162" i="1"/>
  <c r="AB162" i="1"/>
  <c r="Z162" i="1"/>
  <c r="D163" i="1"/>
  <c r="E163" i="1"/>
  <c r="B164" i="1"/>
  <c r="B162" i="4"/>
  <c r="C162" i="4"/>
  <c r="E162" i="1"/>
  <c r="G162" i="1"/>
  <c r="F162" i="1"/>
  <c r="L162" i="1"/>
  <c r="N162" i="1"/>
  <c r="M162" i="1"/>
  <c r="I164" i="1"/>
  <c r="K163" i="1"/>
  <c r="W165" i="1"/>
  <c r="Y164" i="1"/>
  <c r="AB163" i="1"/>
  <c r="AA163" i="1"/>
  <c r="B165" i="1"/>
  <c r="B163" i="4"/>
  <c r="C163" i="4"/>
  <c r="D163" i="4"/>
  <c r="D164" i="1"/>
  <c r="E164" i="1"/>
  <c r="F163" i="1"/>
  <c r="G163" i="1"/>
  <c r="I165" i="1"/>
  <c r="K164" i="1"/>
  <c r="L164" i="1"/>
  <c r="M163" i="1"/>
  <c r="L163" i="1"/>
  <c r="N163" i="1"/>
  <c r="AA164" i="1"/>
  <c r="AB164" i="1"/>
  <c r="W166" i="1"/>
  <c r="Y165" i="1"/>
  <c r="Z164" i="1"/>
  <c r="G164" i="1"/>
  <c r="F164" i="1"/>
  <c r="B166" i="1"/>
  <c r="B164" i="4"/>
  <c r="C164" i="4"/>
  <c r="D165" i="1"/>
  <c r="N164" i="1"/>
  <c r="M164" i="1"/>
  <c r="I166" i="1"/>
  <c r="K165" i="1"/>
  <c r="W167" i="1"/>
  <c r="Y166" i="1"/>
  <c r="Z166" i="1"/>
  <c r="AA165" i="1"/>
  <c r="AB165" i="1"/>
  <c r="Z165" i="1"/>
  <c r="B167" i="1"/>
  <c r="B165" i="4"/>
  <c r="C165" i="4"/>
  <c r="D165" i="4"/>
  <c r="D166" i="1"/>
  <c r="E165" i="1"/>
  <c r="G165" i="1"/>
  <c r="F165" i="1"/>
  <c r="L165" i="1"/>
  <c r="N165" i="1"/>
  <c r="M165" i="1"/>
  <c r="I167" i="1"/>
  <c r="K166" i="1"/>
  <c r="AA166" i="1"/>
  <c r="AB166" i="1"/>
  <c r="W168" i="1"/>
  <c r="Y167" i="1"/>
  <c r="E166" i="1"/>
  <c r="F166" i="1"/>
  <c r="G166" i="1"/>
  <c r="B166" i="4"/>
  <c r="C166" i="4"/>
  <c r="B168" i="1"/>
  <c r="D167" i="1"/>
  <c r="I168" i="1"/>
  <c r="K167" i="1"/>
  <c r="L166" i="1"/>
  <c r="M166" i="1"/>
  <c r="N166" i="1"/>
  <c r="AA167" i="1"/>
  <c r="AB167" i="1"/>
  <c r="Y168" i="1"/>
  <c r="W169" i="1"/>
  <c r="Z167" i="1"/>
  <c r="E167" i="1"/>
  <c r="F167" i="1"/>
  <c r="G167" i="1"/>
  <c r="B169" i="1"/>
  <c r="D168" i="1"/>
  <c r="B167" i="4"/>
  <c r="C167" i="4"/>
  <c r="L167" i="1"/>
  <c r="M167" i="1"/>
  <c r="N167" i="1"/>
  <c r="K168" i="1"/>
  <c r="I169" i="1"/>
  <c r="AB168" i="1"/>
  <c r="AA168" i="1"/>
  <c r="Y169" i="1"/>
  <c r="Z169" i="1"/>
  <c r="W170" i="1"/>
  <c r="Z168" i="1"/>
  <c r="B170" i="1"/>
  <c r="D169" i="1"/>
  <c r="B168" i="4"/>
  <c r="C168" i="4"/>
  <c r="D168" i="4"/>
  <c r="E168" i="1"/>
  <c r="G168" i="1"/>
  <c r="F168" i="1"/>
  <c r="L168" i="1"/>
  <c r="M168" i="1"/>
  <c r="N168" i="1"/>
  <c r="K169" i="1"/>
  <c r="I170" i="1"/>
  <c r="W171" i="1"/>
  <c r="Y170" i="1"/>
  <c r="Z170" i="1"/>
  <c r="AB169" i="1"/>
  <c r="AA169" i="1"/>
  <c r="F169" i="1"/>
  <c r="G169" i="1"/>
  <c r="E169" i="1"/>
  <c r="B169" i="4"/>
  <c r="C169" i="4"/>
  <c r="D170" i="1"/>
  <c r="B171" i="1"/>
  <c r="M169" i="1"/>
  <c r="L169" i="1"/>
  <c r="N169" i="1"/>
  <c r="I171" i="1"/>
  <c r="K170" i="1"/>
  <c r="AB170" i="1"/>
  <c r="AA170" i="1"/>
  <c r="W172" i="1"/>
  <c r="Y171" i="1"/>
  <c r="Z171" i="1"/>
  <c r="B170" i="4"/>
  <c r="C170" i="4"/>
  <c r="D170" i="4"/>
  <c r="B172" i="1"/>
  <c r="D171" i="1"/>
  <c r="F170" i="1"/>
  <c r="G170" i="1"/>
  <c r="E170" i="1"/>
  <c r="K171" i="1"/>
  <c r="I172" i="1"/>
  <c r="N170" i="1"/>
  <c r="M170" i="1"/>
  <c r="L170" i="1"/>
  <c r="AB171" i="1"/>
  <c r="AA171" i="1"/>
  <c r="W173" i="1"/>
  <c r="Y172" i="1"/>
  <c r="E171" i="1"/>
  <c r="F171" i="1"/>
  <c r="G171" i="1"/>
  <c r="B171" i="4"/>
  <c r="C171" i="4"/>
  <c r="D171" i="4"/>
  <c r="B173" i="1"/>
  <c r="D172" i="1"/>
  <c r="K172" i="1"/>
  <c r="L172" i="1"/>
  <c r="I173" i="1"/>
  <c r="M171" i="1"/>
  <c r="N171" i="1"/>
  <c r="L171" i="1"/>
  <c r="AA172" i="1"/>
  <c r="AB172" i="1"/>
  <c r="Z172" i="1"/>
  <c r="W174" i="1"/>
  <c r="Y173" i="1"/>
  <c r="E172" i="1"/>
  <c r="F172" i="1"/>
  <c r="G172" i="1"/>
  <c r="D173" i="1"/>
  <c r="B172" i="4"/>
  <c r="C172" i="4"/>
  <c r="B174" i="1"/>
  <c r="K173" i="1"/>
  <c r="L173" i="1"/>
  <c r="I174" i="1"/>
  <c r="N172" i="1"/>
  <c r="M172" i="1"/>
  <c r="Y174" i="1"/>
  <c r="W175" i="1"/>
  <c r="AA173" i="1"/>
  <c r="AB173" i="1"/>
  <c r="Z173" i="1"/>
  <c r="F173" i="1"/>
  <c r="G173" i="1"/>
  <c r="E173" i="1"/>
  <c r="B175" i="1"/>
  <c r="D174" i="1"/>
  <c r="B173" i="4"/>
  <c r="C173" i="4"/>
  <c r="D173" i="4"/>
  <c r="K174" i="1"/>
  <c r="I175" i="1"/>
  <c r="M173" i="1"/>
  <c r="N173" i="1"/>
  <c r="AA174" i="1"/>
  <c r="AB174" i="1"/>
  <c r="Z174" i="1"/>
  <c r="W176" i="1"/>
  <c r="Y175" i="1"/>
  <c r="B176" i="1"/>
  <c r="D175" i="1"/>
  <c r="G174" i="1"/>
  <c r="E174" i="1"/>
  <c r="F174" i="1"/>
  <c r="I176" i="1"/>
  <c r="K175" i="1"/>
  <c r="L174" i="1"/>
  <c r="M174" i="1"/>
  <c r="N174" i="1"/>
  <c r="AB175" i="1"/>
  <c r="AA175" i="1"/>
  <c r="W177" i="1"/>
  <c r="Y176" i="1"/>
  <c r="Z176" i="1"/>
  <c r="Z175" i="1"/>
  <c r="F175" i="1"/>
  <c r="E175" i="1"/>
  <c r="D176" i="1"/>
  <c r="B177" i="1"/>
  <c r="B175" i="4"/>
  <c r="C175" i="4"/>
  <c r="N175" i="1"/>
  <c r="M175" i="1"/>
  <c r="L175" i="1"/>
  <c r="K176" i="1"/>
  <c r="I177" i="1"/>
  <c r="AA176" i="1"/>
  <c r="AB176" i="1"/>
  <c r="W178" i="1"/>
  <c r="Y177" i="1"/>
  <c r="E176" i="1"/>
  <c r="G176" i="1"/>
  <c r="B176" i="4"/>
  <c r="C176" i="4"/>
  <c r="D176" i="4"/>
  <c r="B178" i="1"/>
  <c r="D177" i="1"/>
  <c r="N176" i="1"/>
  <c r="M176" i="1"/>
  <c r="I178" i="1"/>
  <c r="K177" i="1"/>
  <c r="L177" i="1"/>
  <c r="Y178" i="1"/>
  <c r="W179" i="1"/>
  <c r="AB177" i="1"/>
  <c r="AA177" i="1"/>
  <c r="E177" i="1"/>
  <c r="G177" i="1"/>
  <c r="F177" i="1"/>
  <c r="B177" i="4"/>
  <c r="C177" i="4"/>
  <c r="D178" i="1"/>
  <c r="B179" i="1"/>
  <c r="I179" i="1"/>
  <c r="K178" i="1"/>
  <c r="N177" i="1"/>
  <c r="W180" i="1"/>
  <c r="Y179" i="1"/>
  <c r="AA178" i="1"/>
  <c r="Z178" i="1"/>
  <c r="B180" i="1"/>
  <c r="D179" i="1"/>
  <c r="B178" i="4"/>
  <c r="C178" i="4"/>
  <c r="D178" i="4"/>
  <c r="F178" i="1"/>
  <c r="E178" i="1"/>
  <c r="G178" i="1"/>
  <c r="L178" i="1"/>
  <c r="M178" i="1"/>
  <c r="N178" i="1"/>
  <c r="I180" i="1"/>
  <c r="K179" i="1"/>
  <c r="AA179" i="1"/>
  <c r="AB179" i="1"/>
  <c r="Y180" i="1"/>
  <c r="Z180" i="1"/>
  <c r="W181" i="1"/>
  <c r="Z179" i="1"/>
  <c r="G179" i="1"/>
  <c r="F179" i="1"/>
  <c r="B179" i="4"/>
  <c r="C179" i="4"/>
  <c r="D179" i="4"/>
  <c r="B181" i="1"/>
  <c r="D180" i="1"/>
  <c r="E180" i="1"/>
  <c r="K180" i="1"/>
  <c r="I181" i="1"/>
  <c r="L179" i="1"/>
  <c r="N179" i="1"/>
  <c r="AB180" i="1"/>
  <c r="AA180" i="1"/>
  <c r="Y181" i="1"/>
  <c r="W182" i="1"/>
  <c r="G180" i="1"/>
  <c r="F180" i="1"/>
  <c r="B182" i="1"/>
  <c r="D181" i="1"/>
  <c r="E181" i="1"/>
  <c r="K181" i="1"/>
  <c r="I182" i="1"/>
  <c r="L180" i="1"/>
  <c r="M180" i="1"/>
  <c r="W183" i="1"/>
  <c r="Y182" i="1"/>
  <c r="Z182" i="1"/>
  <c r="B183" i="1"/>
  <c r="B181" i="4"/>
  <c r="C181" i="4"/>
  <c r="D182" i="1"/>
  <c r="F181" i="1"/>
  <c r="I183" i="1"/>
  <c r="K182" i="1"/>
  <c r="L181" i="1"/>
  <c r="N181" i="1"/>
  <c r="M181" i="1"/>
  <c r="Y183" i="1"/>
  <c r="Z183" i="1"/>
  <c r="W184" i="1"/>
  <c r="AB182" i="1"/>
  <c r="E182" i="1"/>
  <c r="G182" i="1"/>
  <c r="B184" i="1"/>
  <c r="D183" i="1"/>
  <c r="B182" i="4"/>
  <c r="C182" i="4"/>
  <c r="L182" i="1"/>
  <c r="I184" i="1"/>
  <c r="K183" i="1"/>
  <c r="AB183" i="1"/>
  <c r="AA183" i="1"/>
  <c r="W185" i="1"/>
  <c r="Y184" i="1"/>
  <c r="F183" i="1"/>
  <c r="G183" i="1"/>
  <c r="E183" i="1"/>
  <c r="B185" i="1"/>
  <c r="B183" i="4"/>
  <c r="C183" i="4"/>
  <c r="D184" i="1"/>
  <c r="N183" i="1"/>
  <c r="K184" i="1"/>
  <c r="I185" i="1"/>
  <c r="Y185" i="1"/>
  <c r="Z185" i="1"/>
  <c r="W186" i="1"/>
  <c r="B184" i="4"/>
  <c r="C184" i="4"/>
  <c r="D184" i="4"/>
  <c r="B186" i="1"/>
  <c r="D185" i="1"/>
  <c r="E185" i="1"/>
  <c r="G184" i="1"/>
  <c r="F184" i="1"/>
  <c r="E184" i="1"/>
  <c r="L184" i="1"/>
  <c r="N184" i="1"/>
  <c r="K185" i="1"/>
  <c r="I186" i="1"/>
  <c r="W187" i="1"/>
  <c r="Y186" i="1"/>
  <c r="Z186" i="1"/>
  <c r="G185" i="1"/>
  <c r="F185" i="1"/>
  <c r="D186" i="1"/>
  <c r="B187" i="1"/>
  <c r="B185" i="4"/>
  <c r="C185" i="4"/>
  <c r="D185" i="4"/>
  <c r="N185" i="1"/>
  <c r="M185" i="1"/>
  <c r="L185" i="1"/>
  <c r="K186" i="1"/>
  <c r="L186" i="1"/>
  <c r="I187" i="1"/>
  <c r="Y187" i="1"/>
  <c r="W188" i="1"/>
  <c r="AA186" i="1"/>
  <c r="AB186" i="1"/>
  <c r="B186" i="4"/>
  <c r="C186" i="4"/>
  <c r="B188" i="1"/>
  <c r="D187" i="1"/>
  <c r="E187" i="1"/>
  <c r="E186" i="1"/>
  <c r="G186" i="1"/>
  <c r="F186" i="1"/>
  <c r="K187" i="1"/>
  <c r="I188" i="1"/>
  <c r="N186" i="1"/>
  <c r="M186" i="1"/>
  <c r="AA187" i="1"/>
  <c r="AB187" i="1"/>
  <c r="Z187" i="1"/>
  <c r="Y188" i="1"/>
  <c r="W189" i="1"/>
  <c r="G187" i="1"/>
  <c r="F187" i="1"/>
  <c r="D188" i="1"/>
  <c r="B187" i="4"/>
  <c r="C187" i="4"/>
  <c r="B189" i="1"/>
  <c r="M187" i="1"/>
  <c r="N187" i="1"/>
  <c r="I189" i="1"/>
  <c r="K188" i="1"/>
  <c r="L187" i="1"/>
  <c r="AB188" i="1"/>
  <c r="W190" i="1"/>
  <c r="Y189" i="1"/>
  <c r="Z188" i="1"/>
  <c r="G188" i="1"/>
  <c r="E188" i="1"/>
  <c r="F188" i="1"/>
  <c r="B190" i="1"/>
  <c r="D189" i="1"/>
  <c r="B188" i="4"/>
  <c r="C188" i="4"/>
  <c r="M188" i="1"/>
  <c r="N188" i="1"/>
  <c r="L188" i="1"/>
  <c r="K189" i="1"/>
  <c r="I190" i="1"/>
  <c r="AB189" i="1"/>
  <c r="Y190" i="1"/>
  <c r="Z190" i="1"/>
  <c r="W191" i="1"/>
  <c r="B191" i="1"/>
  <c r="D190" i="1"/>
  <c r="E190" i="1"/>
  <c r="B189" i="4"/>
  <c r="C189" i="4"/>
  <c r="G189" i="1"/>
  <c r="F189" i="1"/>
  <c r="E189" i="1"/>
  <c r="K190" i="1"/>
  <c r="I191" i="1"/>
  <c r="M189" i="1"/>
  <c r="N189" i="1"/>
  <c r="L189" i="1"/>
  <c r="W192" i="1"/>
  <c r="Y191" i="1"/>
  <c r="Z191" i="1"/>
  <c r="AB190" i="1"/>
  <c r="G190" i="1"/>
  <c r="F190" i="1"/>
  <c r="B192" i="1"/>
  <c r="B190" i="4"/>
  <c r="C190" i="4"/>
  <c r="D191" i="1"/>
  <c r="I192" i="1"/>
  <c r="K191" i="1"/>
  <c r="L190" i="1"/>
  <c r="N190" i="1"/>
  <c r="M190" i="1"/>
  <c r="AB191" i="1"/>
  <c r="AA191" i="1"/>
  <c r="Y192" i="1"/>
  <c r="Z192" i="1"/>
  <c r="W193" i="1"/>
  <c r="B193" i="1"/>
  <c r="D192" i="1"/>
  <c r="G191" i="1"/>
  <c r="E191" i="1"/>
  <c r="F191" i="1"/>
  <c r="L191" i="1"/>
  <c r="M191" i="1"/>
  <c r="N191" i="1"/>
  <c r="K192" i="1"/>
  <c r="I193" i="1"/>
  <c r="AA192" i="1"/>
  <c r="AB192" i="1"/>
  <c r="Y193" i="1"/>
  <c r="Z193" i="1"/>
  <c r="W194" i="1"/>
  <c r="D193" i="1"/>
  <c r="B192" i="4"/>
  <c r="C192" i="4"/>
  <c r="B194" i="1"/>
  <c r="E192" i="1"/>
  <c r="L192" i="1"/>
  <c r="M192" i="1"/>
  <c r="N192" i="1"/>
  <c r="I194" i="1"/>
  <c r="K193" i="1"/>
  <c r="AA193" i="1"/>
  <c r="AB193" i="1"/>
  <c r="W195" i="1"/>
  <c r="Y194" i="1"/>
  <c r="Z194" i="1"/>
  <c r="B193" i="4"/>
  <c r="C193" i="4"/>
  <c r="B195" i="1"/>
  <c r="D194" i="1"/>
  <c r="G193" i="1"/>
  <c r="L193" i="1"/>
  <c r="N193" i="1"/>
  <c r="M193" i="1"/>
  <c r="I195" i="1"/>
  <c r="K194" i="1"/>
  <c r="AA194" i="1"/>
  <c r="AB194" i="1"/>
  <c r="W196" i="1"/>
  <c r="Y195" i="1"/>
  <c r="Z195" i="1"/>
  <c r="G194" i="1"/>
  <c r="E194" i="1"/>
  <c r="F194" i="1"/>
  <c r="B196" i="1"/>
  <c r="D195" i="1"/>
  <c r="I196" i="1"/>
  <c r="K195" i="1"/>
  <c r="N194" i="1"/>
  <c r="M194" i="1"/>
  <c r="AB195" i="1"/>
  <c r="AA195" i="1"/>
  <c r="W197" i="1"/>
  <c r="Y196" i="1"/>
  <c r="Z196" i="1"/>
  <c r="E195" i="1"/>
  <c r="F195" i="1"/>
  <c r="B195" i="4"/>
  <c r="C195" i="4"/>
  <c r="D196" i="1"/>
  <c r="B197" i="1"/>
  <c r="M195" i="1"/>
  <c r="N195" i="1"/>
  <c r="I197" i="1"/>
  <c r="K196" i="1"/>
  <c r="L195" i="1"/>
  <c r="AB196" i="1"/>
  <c r="AA196" i="1"/>
  <c r="Y197" i="1"/>
  <c r="Z197" i="1"/>
  <c r="W198" i="1"/>
  <c r="B196" i="4"/>
  <c r="C196" i="4"/>
  <c r="D196" i="4"/>
  <c r="B198" i="1"/>
  <c r="D197" i="1"/>
  <c r="E197" i="1"/>
  <c r="G196" i="1"/>
  <c r="E196" i="1"/>
  <c r="F196" i="1"/>
  <c r="N196" i="1"/>
  <c r="I198" i="1"/>
  <c r="K197" i="1"/>
  <c r="L197" i="1"/>
  <c r="W199" i="1"/>
  <c r="Y198" i="1"/>
  <c r="F197" i="1"/>
  <c r="G197" i="1"/>
  <c r="B197" i="4"/>
  <c r="C197" i="4"/>
  <c r="D198" i="1"/>
  <c r="B199" i="1"/>
  <c r="N197" i="1"/>
  <c r="K198" i="1"/>
  <c r="I199" i="1"/>
  <c r="AB198" i="1"/>
  <c r="Y199" i="1"/>
  <c r="Z199" i="1"/>
  <c r="W200" i="1"/>
  <c r="Z198" i="1"/>
  <c r="E198" i="1"/>
  <c r="F198" i="1"/>
  <c r="G198" i="1"/>
  <c r="B200" i="1"/>
  <c r="D199" i="1"/>
  <c r="B198" i="4"/>
  <c r="C198" i="4"/>
  <c r="L198" i="1"/>
  <c r="N198" i="1"/>
  <c r="M198" i="1"/>
  <c r="K199" i="1"/>
  <c r="I200" i="1"/>
  <c r="Y200" i="1"/>
  <c r="W201" i="1"/>
  <c r="AB199" i="1"/>
  <c r="AA199" i="1"/>
  <c r="B199" i="4"/>
  <c r="C199" i="4"/>
  <c r="B201" i="1"/>
  <c r="D200" i="1"/>
  <c r="G199" i="1"/>
  <c r="N199" i="1"/>
  <c r="M199" i="1"/>
  <c r="I201" i="1"/>
  <c r="K200" i="1"/>
  <c r="AB200" i="1"/>
  <c r="Y201" i="1"/>
  <c r="Z201" i="1"/>
  <c r="W202" i="1"/>
  <c r="G200" i="1"/>
  <c r="F200" i="1"/>
  <c r="B202" i="1"/>
  <c r="D201" i="1"/>
  <c r="E200" i="1"/>
  <c r="I202" i="1"/>
  <c r="K201" i="1"/>
  <c r="L200" i="1"/>
  <c r="M200" i="1"/>
  <c r="N200" i="1"/>
  <c r="Y202" i="1"/>
  <c r="W203" i="1"/>
  <c r="AB201" i="1"/>
  <c r="AA201" i="1"/>
  <c r="E201" i="1"/>
  <c r="D202" i="1"/>
  <c r="E202" i="1"/>
  <c r="B203" i="1"/>
  <c r="B201" i="4"/>
  <c r="C201" i="4"/>
  <c r="M201" i="1"/>
  <c r="K202" i="1"/>
  <c r="L202" i="1"/>
  <c r="I203" i="1"/>
  <c r="AB202" i="1"/>
  <c r="Z202" i="1"/>
  <c r="Y203" i="1"/>
  <c r="Z203" i="1"/>
  <c r="W204" i="1"/>
  <c r="G202" i="1"/>
  <c r="D203" i="1"/>
  <c r="B204" i="1"/>
  <c r="B202" i="4"/>
  <c r="C202" i="4"/>
  <c r="D202" i="4"/>
  <c r="N202" i="1"/>
  <c r="I204" i="1"/>
  <c r="K203" i="1"/>
  <c r="Y204" i="1"/>
  <c r="W205" i="1"/>
  <c r="AA203" i="1"/>
  <c r="AB203" i="1"/>
  <c r="D204" i="1"/>
  <c r="B205" i="1"/>
  <c r="E203" i="1"/>
  <c r="F203" i="1"/>
  <c r="G203" i="1"/>
  <c r="L203" i="1"/>
  <c r="M203" i="1"/>
  <c r="N203" i="1"/>
  <c r="I205" i="1"/>
  <c r="K204" i="1"/>
  <c r="AA204" i="1"/>
  <c r="AB204" i="1"/>
  <c r="Z204" i="1"/>
  <c r="W206" i="1"/>
  <c r="Y205" i="1"/>
  <c r="B206" i="1"/>
  <c r="D205" i="1"/>
  <c r="B204" i="4"/>
  <c r="C204" i="4"/>
  <c r="F204" i="1"/>
  <c r="I206" i="1"/>
  <c r="K205" i="1"/>
  <c r="L204" i="1"/>
  <c r="N204" i="1"/>
  <c r="M204" i="1"/>
  <c r="AA205" i="1"/>
  <c r="AB205" i="1"/>
  <c r="Y206" i="1"/>
  <c r="W207" i="1"/>
  <c r="Z205" i="1"/>
  <c r="G205" i="1"/>
  <c r="E205" i="1"/>
  <c r="D206" i="1"/>
  <c r="B205" i="4"/>
  <c r="C205" i="4"/>
  <c r="B207" i="1"/>
  <c r="L205" i="1"/>
  <c r="N205" i="1"/>
  <c r="I207" i="1"/>
  <c r="K206" i="1"/>
  <c r="L206" i="1"/>
  <c r="AA206" i="1"/>
  <c r="AB206" i="1"/>
  <c r="Z206" i="1"/>
  <c r="W208" i="1"/>
  <c r="Y207" i="1"/>
  <c r="B206" i="4"/>
  <c r="C206" i="4"/>
  <c r="D207" i="1"/>
  <c r="B208" i="1"/>
  <c r="E206" i="1"/>
  <c r="G206" i="1"/>
  <c r="F206" i="1"/>
  <c r="I208" i="1"/>
  <c r="K207" i="1"/>
  <c r="L207" i="1"/>
  <c r="M206" i="1"/>
  <c r="N206" i="1"/>
  <c r="AA207" i="1"/>
  <c r="AB207" i="1"/>
  <c r="Y208" i="1"/>
  <c r="Z208" i="1"/>
  <c r="W209" i="1"/>
  <c r="Z207" i="1"/>
  <c r="B207" i="4"/>
  <c r="B209" i="1"/>
  <c r="D208" i="1"/>
  <c r="G207" i="1"/>
  <c r="F207" i="1"/>
  <c r="E207" i="1"/>
  <c r="I209" i="1"/>
  <c r="K208" i="1"/>
  <c r="L208" i="1"/>
  <c r="M207" i="1"/>
  <c r="N207" i="1"/>
  <c r="W210" i="1"/>
  <c r="Y209" i="1"/>
  <c r="AB208" i="1"/>
  <c r="AA208" i="1"/>
  <c r="G208" i="1"/>
  <c r="F208" i="1"/>
  <c r="D209" i="1"/>
  <c r="B210" i="1"/>
  <c r="B208" i="4"/>
  <c r="C208" i="4"/>
  <c r="N208" i="1"/>
  <c r="M208" i="1"/>
  <c r="K209" i="1"/>
  <c r="I210" i="1"/>
  <c r="AA209" i="1"/>
  <c r="AB209" i="1"/>
  <c r="W211" i="1"/>
  <c r="Y210" i="1"/>
  <c r="Z210" i="1"/>
  <c r="Z209" i="1"/>
  <c r="F209" i="1"/>
  <c r="E209" i="1"/>
  <c r="D210" i="1"/>
  <c r="B209" i="4"/>
  <c r="C209" i="4"/>
  <c r="B211" i="1"/>
  <c r="K210" i="1"/>
  <c r="I211" i="1"/>
  <c r="L209" i="1"/>
  <c r="M209" i="1"/>
  <c r="N209" i="1"/>
  <c r="Y211" i="1"/>
  <c r="Z211" i="1"/>
  <c r="W212" i="1"/>
  <c r="AB210" i="1"/>
  <c r="E210" i="1"/>
  <c r="G210" i="1"/>
  <c r="F210" i="1"/>
  <c r="B212" i="1"/>
  <c r="B210" i="4"/>
  <c r="C210" i="4"/>
  <c r="D210" i="4"/>
  <c r="D211" i="1"/>
  <c r="E211" i="1"/>
  <c r="I212" i="1"/>
  <c r="K211" i="1"/>
  <c r="M210" i="1"/>
  <c r="N210" i="1"/>
  <c r="L210" i="1"/>
  <c r="W213" i="1"/>
  <c r="Y212" i="1"/>
  <c r="Z212" i="1"/>
  <c r="AB211" i="1"/>
  <c r="F211" i="1"/>
  <c r="G211" i="1"/>
  <c r="B213" i="1"/>
  <c r="D212" i="1"/>
  <c r="B211" i="4"/>
  <c r="C211" i="4"/>
  <c r="D211" i="4"/>
  <c r="N211" i="1"/>
  <c r="L211" i="1"/>
  <c r="M211" i="1"/>
  <c r="I213" i="1"/>
  <c r="K212" i="1"/>
  <c r="W214" i="1"/>
  <c r="Y213" i="1"/>
  <c r="Z213" i="1"/>
  <c r="AA212" i="1"/>
  <c r="D213" i="1"/>
  <c r="E213" i="1"/>
  <c r="B214" i="1"/>
  <c r="F212" i="1"/>
  <c r="G212" i="1"/>
  <c r="E212" i="1"/>
  <c r="K213" i="1"/>
  <c r="I214" i="1"/>
  <c r="L212" i="1"/>
  <c r="N212" i="1"/>
  <c r="Y214" i="1"/>
  <c r="Z214" i="1"/>
  <c r="W215" i="1"/>
  <c r="AB213" i="1"/>
  <c r="B215" i="1"/>
  <c r="D214" i="1"/>
  <c r="B213" i="4"/>
  <c r="C213" i="4"/>
  <c r="F213" i="1"/>
  <c r="K214" i="1"/>
  <c r="I215" i="1"/>
  <c r="L213" i="1"/>
  <c r="M213" i="1"/>
  <c r="N213" i="1"/>
  <c r="AB214" i="1"/>
  <c r="AA214" i="1"/>
  <c r="W216" i="1"/>
  <c r="Y215" i="1"/>
  <c r="G214" i="1"/>
  <c r="E214" i="1"/>
  <c r="D215" i="1"/>
  <c r="B216" i="1"/>
  <c r="B214" i="4"/>
  <c r="C214" i="4"/>
  <c r="I216" i="1"/>
  <c r="K215" i="1"/>
  <c r="L215" i="1"/>
  <c r="N214" i="1"/>
  <c r="L214" i="1"/>
  <c r="M214" i="1"/>
  <c r="AA215" i="1"/>
  <c r="AB215" i="1"/>
  <c r="Y216" i="1"/>
  <c r="Z216" i="1"/>
  <c r="W217" i="1"/>
  <c r="Z215" i="1"/>
  <c r="F215" i="1"/>
  <c r="E215" i="1"/>
  <c r="G215" i="1"/>
  <c r="B217" i="1"/>
  <c r="D216" i="1"/>
  <c r="M215" i="1"/>
  <c r="N215" i="1"/>
  <c r="K216" i="1"/>
  <c r="I217" i="1"/>
  <c r="W218" i="1"/>
  <c r="Y217" i="1"/>
  <c r="AA216" i="1"/>
  <c r="AB216" i="1"/>
  <c r="F216" i="1"/>
  <c r="B218" i="1"/>
  <c r="D217" i="1"/>
  <c r="K217" i="1"/>
  <c r="I218" i="1"/>
  <c r="L216" i="1"/>
  <c r="N216" i="1"/>
  <c r="M216" i="1"/>
  <c r="AA217" i="1"/>
  <c r="AB217" i="1"/>
  <c r="Z217" i="1"/>
  <c r="W219" i="1"/>
  <c r="Y218" i="1"/>
  <c r="Z218" i="1"/>
  <c r="F217" i="1"/>
  <c r="E217" i="1"/>
  <c r="B217" i="4"/>
  <c r="C217" i="4"/>
  <c r="D218" i="1"/>
  <c r="B219" i="1"/>
  <c r="K218" i="1"/>
  <c r="I219" i="1"/>
  <c r="M217" i="1"/>
  <c r="L217" i="1"/>
  <c r="N217" i="1"/>
  <c r="AB218" i="1"/>
  <c r="AA218" i="1"/>
  <c r="W220" i="1"/>
  <c r="Y219" i="1"/>
  <c r="B218" i="4"/>
  <c r="C218" i="4"/>
  <c r="D218" i="4"/>
  <c r="B220" i="1"/>
  <c r="D219" i="1"/>
  <c r="E218" i="1"/>
  <c r="G218" i="1"/>
  <c r="K219" i="1"/>
  <c r="I220" i="1"/>
  <c r="L218" i="1"/>
  <c r="M218" i="1"/>
  <c r="N218" i="1"/>
  <c r="AB219" i="1"/>
  <c r="W221" i="1"/>
  <c r="Y220" i="1"/>
  <c r="F219" i="1"/>
  <c r="G219" i="1"/>
  <c r="E219" i="1"/>
  <c r="B221" i="1"/>
  <c r="D220" i="1"/>
  <c r="B219" i="4"/>
  <c r="C219" i="4"/>
  <c r="I221" i="1"/>
  <c r="K220" i="1"/>
  <c r="L219" i="1"/>
  <c r="N219" i="1"/>
  <c r="M219" i="1"/>
  <c r="W222" i="1"/>
  <c r="Y221" i="1"/>
  <c r="Z221" i="1"/>
  <c r="E220" i="1"/>
  <c r="F220" i="1"/>
  <c r="G220" i="1"/>
  <c r="D221" i="1"/>
  <c r="B220" i="4"/>
  <c r="C220" i="4"/>
  <c r="B222" i="1"/>
  <c r="M220" i="1"/>
  <c r="I222" i="1"/>
  <c r="K221" i="1"/>
  <c r="L221" i="1"/>
  <c r="W223" i="1"/>
  <c r="Y222" i="1"/>
  <c r="Z222" i="1"/>
  <c r="AB221" i="1"/>
  <c r="F221" i="1"/>
  <c r="E221" i="1"/>
  <c r="G221" i="1"/>
  <c r="D222" i="1"/>
  <c r="B223" i="1"/>
  <c r="N221" i="1"/>
  <c r="K222" i="1"/>
  <c r="I223" i="1"/>
  <c r="Y223" i="1"/>
  <c r="W224" i="1"/>
  <c r="AA222" i="1"/>
  <c r="AB222" i="1"/>
  <c r="D223" i="1"/>
  <c r="B222" i="4"/>
  <c r="C222" i="4"/>
  <c r="B224" i="1"/>
  <c r="F222" i="1"/>
  <c r="L222" i="1"/>
  <c r="M222" i="1"/>
  <c r="N222" i="1"/>
  <c r="I224" i="1"/>
  <c r="K223" i="1"/>
  <c r="AB223" i="1"/>
  <c r="Y224" i="1"/>
  <c r="W225" i="1"/>
  <c r="B225" i="1"/>
  <c r="D224" i="1"/>
  <c r="B223" i="4"/>
  <c r="C223" i="4"/>
  <c r="G223" i="1"/>
  <c r="E223" i="1"/>
  <c r="I225" i="1"/>
  <c r="K224" i="1"/>
  <c r="N223" i="1"/>
  <c r="AB224" i="1"/>
  <c r="W226" i="1"/>
  <c r="Y225" i="1"/>
  <c r="F224" i="1"/>
  <c r="E224" i="1"/>
  <c r="G224" i="1"/>
  <c r="B224" i="4"/>
  <c r="C224" i="4"/>
  <c r="D225" i="1"/>
  <c r="E225" i="1"/>
  <c r="B226" i="1"/>
  <c r="L224" i="1"/>
  <c r="I226" i="1"/>
  <c r="K225" i="1"/>
  <c r="AB225" i="1"/>
  <c r="AA225" i="1"/>
  <c r="W227" i="1"/>
  <c r="Y226" i="1"/>
  <c r="Z226" i="1"/>
  <c r="Z225" i="1"/>
  <c r="D226" i="1"/>
  <c r="B225" i="4"/>
  <c r="B227" i="1"/>
  <c r="G225" i="1"/>
  <c r="F225" i="1"/>
  <c r="I227" i="1"/>
  <c r="K226" i="1"/>
  <c r="AB226" i="1"/>
  <c r="AA226" i="1"/>
  <c r="W228" i="1"/>
  <c r="Y227" i="1"/>
  <c r="B226" i="4"/>
  <c r="C226" i="4"/>
  <c r="D227" i="1"/>
  <c r="B228" i="1"/>
  <c r="E226" i="1"/>
  <c r="F226" i="1"/>
  <c r="G226" i="1"/>
  <c r="L226" i="1"/>
  <c r="N226" i="1"/>
  <c r="K227" i="1"/>
  <c r="L227" i="1"/>
  <c r="I228" i="1"/>
  <c r="AA227" i="1"/>
  <c r="AB227" i="1"/>
  <c r="W229" i="1"/>
  <c r="Y228" i="1"/>
  <c r="Z227" i="1"/>
  <c r="D228" i="1"/>
  <c r="B229" i="1"/>
  <c r="B227" i="4"/>
  <c r="C227" i="4"/>
  <c r="D227" i="4"/>
  <c r="E227" i="1"/>
  <c r="G227" i="1"/>
  <c r="F227" i="1"/>
  <c r="K228" i="1"/>
  <c r="I229" i="1"/>
  <c r="M227" i="1"/>
  <c r="N227" i="1"/>
  <c r="AB228" i="1"/>
  <c r="AA228" i="1"/>
  <c r="W230" i="1"/>
  <c r="Y229" i="1"/>
  <c r="Z229" i="1"/>
  <c r="Z228" i="1"/>
  <c r="B230" i="1"/>
  <c r="D229" i="1"/>
  <c r="E228" i="1"/>
  <c r="I230" i="1"/>
  <c r="K229" i="1"/>
  <c r="L228" i="1"/>
  <c r="N228" i="1"/>
  <c r="M228" i="1"/>
  <c r="Y230" i="1"/>
  <c r="W231" i="1"/>
  <c r="AB229" i="1"/>
  <c r="AA229" i="1"/>
  <c r="G229" i="1"/>
  <c r="D230" i="1"/>
  <c r="B231" i="1"/>
  <c r="M229" i="1"/>
  <c r="N229" i="1"/>
  <c r="I231" i="1"/>
  <c r="K230" i="1"/>
  <c r="Y231" i="1"/>
  <c r="W232" i="1"/>
  <c r="AB230" i="1"/>
  <c r="AA230" i="1"/>
  <c r="Z230" i="1"/>
  <c r="F230" i="1"/>
  <c r="B230" i="4"/>
  <c r="C230" i="4"/>
  <c r="B232" i="1"/>
  <c r="D231" i="1"/>
  <c r="E231" i="1"/>
  <c r="I232" i="1"/>
  <c r="K231" i="1"/>
  <c r="M230" i="1"/>
  <c r="N230" i="1"/>
  <c r="AA231" i="1"/>
  <c r="AB231" i="1"/>
  <c r="Z231" i="1"/>
  <c r="W233" i="1"/>
  <c r="Y232" i="1"/>
  <c r="Z232" i="1"/>
  <c r="G231" i="1"/>
  <c r="F231" i="1"/>
  <c r="B231" i="4"/>
  <c r="C231" i="4"/>
  <c r="B233" i="1"/>
  <c r="D232" i="1"/>
  <c r="M231" i="1"/>
  <c r="N231" i="1"/>
  <c r="L231" i="1"/>
  <c r="K232" i="1"/>
  <c r="L232" i="1"/>
  <c r="I233" i="1"/>
  <c r="AB232" i="1"/>
  <c r="AA232" i="1"/>
  <c r="W234" i="1"/>
  <c r="Y233" i="1"/>
  <c r="Z233" i="1"/>
  <c r="B232" i="4"/>
  <c r="C232" i="4"/>
  <c r="D233" i="1"/>
  <c r="B234" i="1"/>
  <c r="E232" i="1"/>
  <c r="G232" i="1"/>
  <c r="F232" i="1"/>
  <c r="M232" i="1"/>
  <c r="N232" i="1"/>
  <c r="K233" i="1"/>
  <c r="I234" i="1"/>
  <c r="AB233" i="1"/>
  <c r="AA233" i="1"/>
  <c r="Y234" i="1"/>
  <c r="W235" i="1"/>
  <c r="B235" i="1"/>
  <c r="D234" i="1"/>
  <c r="B233" i="4"/>
  <c r="C233" i="4"/>
  <c r="D233" i="4"/>
  <c r="F233" i="1"/>
  <c r="E233" i="1"/>
  <c r="G233" i="1"/>
  <c r="E234" i="1"/>
  <c r="K234" i="1"/>
  <c r="I235" i="1"/>
  <c r="L233" i="1"/>
  <c r="N233" i="1"/>
  <c r="M233" i="1"/>
  <c r="W236" i="1"/>
  <c r="Y235" i="1"/>
  <c r="Z235" i="1"/>
  <c r="AA234" i="1"/>
  <c r="AB234" i="1"/>
  <c r="Z234" i="1"/>
  <c r="G234" i="1"/>
  <c r="F234" i="1"/>
  <c r="D235" i="1"/>
  <c r="B236" i="1"/>
  <c r="B234" i="4"/>
  <c r="C234" i="4"/>
  <c r="D234" i="4"/>
  <c r="K235" i="1"/>
  <c r="I236" i="1"/>
  <c r="L234" i="1"/>
  <c r="M234" i="1"/>
  <c r="N234" i="1"/>
  <c r="AB235" i="1"/>
  <c r="AA235" i="1"/>
  <c r="W237" i="1"/>
  <c r="Y236" i="1"/>
  <c r="Z236" i="1"/>
  <c r="B237" i="1"/>
  <c r="B235" i="4"/>
  <c r="C235" i="4"/>
  <c r="D236" i="1"/>
  <c r="F235" i="1"/>
  <c r="K236" i="1"/>
  <c r="I237" i="1"/>
  <c r="L235" i="1"/>
  <c r="M235" i="1"/>
  <c r="N235" i="1"/>
  <c r="Y237" i="1"/>
  <c r="Z237" i="1"/>
  <c r="W238" i="1"/>
  <c r="AB236" i="1"/>
  <c r="AA236" i="1"/>
  <c r="G236" i="1"/>
  <c r="F236" i="1"/>
  <c r="E236" i="1"/>
  <c r="B236" i="4"/>
  <c r="C236" i="4"/>
  <c r="B238" i="1"/>
  <c r="D237" i="1"/>
  <c r="K237" i="1"/>
  <c r="I238" i="1"/>
  <c r="L236" i="1"/>
  <c r="N236" i="1"/>
  <c r="M236" i="1"/>
  <c r="W239" i="1"/>
  <c r="Y238" i="1"/>
  <c r="Z238" i="1"/>
  <c r="AA237" i="1"/>
  <c r="AB237" i="1"/>
  <c r="E237" i="1"/>
  <c r="F237" i="1"/>
  <c r="G237" i="1"/>
  <c r="B239" i="1"/>
  <c r="D238" i="1"/>
  <c r="E238" i="1"/>
  <c r="I239" i="1"/>
  <c r="K238" i="1"/>
  <c r="L237" i="1"/>
  <c r="M237" i="1"/>
  <c r="N237" i="1"/>
  <c r="AA238" i="1"/>
  <c r="AB238" i="1"/>
  <c r="Y239" i="1"/>
  <c r="Z239" i="1"/>
  <c r="W240" i="1"/>
  <c r="D239" i="1"/>
  <c r="E239" i="1"/>
  <c r="B240" i="1"/>
  <c r="G238" i="1"/>
  <c r="F238" i="1"/>
  <c r="L238" i="1"/>
  <c r="N238" i="1"/>
  <c r="M238" i="1"/>
  <c r="K239" i="1"/>
  <c r="I240" i="1"/>
  <c r="AB239" i="1"/>
  <c r="AA239" i="1"/>
  <c r="W241" i="1"/>
  <c r="Y240" i="1"/>
  <c r="B241" i="1"/>
  <c r="D240" i="1"/>
  <c r="B239" i="4"/>
  <c r="C239" i="4"/>
  <c r="M239" i="1"/>
  <c r="N239" i="1"/>
  <c r="I241" i="1"/>
  <c r="K240" i="1"/>
  <c r="L239" i="1"/>
  <c r="AB240" i="1"/>
  <c r="AA240" i="1"/>
  <c r="W242" i="1"/>
  <c r="Y241" i="1"/>
  <c r="Z241" i="1"/>
  <c r="Z240" i="1"/>
  <c r="E240" i="1"/>
  <c r="G240" i="1"/>
  <c r="B242" i="1"/>
  <c r="D241" i="1"/>
  <c r="B240" i="4"/>
  <c r="C240" i="4"/>
  <c r="L240" i="1"/>
  <c r="N240" i="1"/>
  <c r="K241" i="1"/>
  <c r="L241" i="1"/>
  <c r="I242" i="1"/>
  <c r="W243" i="1"/>
  <c r="Y242" i="1"/>
  <c r="Z242" i="1"/>
  <c r="B241" i="4"/>
  <c r="C241" i="4"/>
  <c r="D241" i="4"/>
  <c r="D242" i="1"/>
  <c r="B243" i="1"/>
  <c r="E241" i="1"/>
  <c r="F241" i="1"/>
  <c r="G241" i="1"/>
  <c r="M241" i="1"/>
  <c r="N241" i="1"/>
  <c r="K242" i="1"/>
  <c r="I243" i="1"/>
  <c r="W244" i="1"/>
  <c r="Y243" i="1"/>
  <c r="Z243" i="1"/>
  <c r="B244" i="1"/>
  <c r="D243" i="1"/>
  <c r="B242" i="4"/>
  <c r="C242" i="4"/>
  <c r="G242" i="1"/>
  <c r="F242" i="1"/>
  <c r="E242" i="1"/>
  <c r="I244" i="1"/>
  <c r="K243" i="1"/>
  <c r="L242" i="1"/>
  <c r="M242" i="1"/>
  <c r="N242" i="1"/>
  <c r="AB243" i="1"/>
  <c r="W245" i="1"/>
  <c r="Y244" i="1"/>
  <c r="B245" i="1"/>
  <c r="B243" i="4"/>
  <c r="C243" i="4"/>
  <c r="D244" i="1"/>
  <c r="E243" i="1"/>
  <c r="F243" i="1"/>
  <c r="G243" i="1"/>
  <c r="L243" i="1"/>
  <c r="N243" i="1"/>
  <c r="M243" i="1"/>
  <c r="I245" i="1"/>
  <c r="K244" i="1"/>
  <c r="L244" i="1"/>
  <c r="AA244" i="1"/>
  <c r="AB244" i="1"/>
  <c r="Y245" i="1"/>
  <c r="Z245" i="1"/>
  <c r="W246" i="1"/>
  <c r="Z244" i="1"/>
  <c r="E244" i="1"/>
  <c r="G244" i="1"/>
  <c r="F244" i="1"/>
  <c r="D245" i="1"/>
  <c r="B246" i="1"/>
  <c r="B244" i="4"/>
  <c r="C244" i="4"/>
  <c r="D244" i="4"/>
  <c r="I246" i="1"/>
  <c r="K245" i="1"/>
  <c r="Y246" i="1"/>
  <c r="Z246" i="1"/>
  <c r="W247" i="1"/>
  <c r="AB245" i="1"/>
  <c r="G245" i="1"/>
  <c r="F245" i="1"/>
  <c r="E245" i="1"/>
  <c r="B245" i="4"/>
  <c r="C245" i="4"/>
  <c r="D246" i="1"/>
  <c r="B247" i="1"/>
  <c r="K246" i="1"/>
  <c r="I247" i="1"/>
  <c r="L245" i="1"/>
  <c r="M245" i="1"/>
  <c r="N245" i="1"/>
  <c r="W248" i="1"/>
  <c r="Y247" i="1"/>
  <c r="AA246" i="1"/>
  <c r="AB246" i="1"/>
  <c r="D247" i="1"/>
  <c r="B248" i="1"/>
  <c r="B246" i="4"/>
  <c r="C246" i="4"/>
  <c r="E246" i="1"/>
  <c r="G246" i="1"/>
  <c r="F246" i="1"/>
  <c r="K247" i="1"/>
  <c r="I248" i="1"/>
  <c r="N246" i="1"/>
  <c r="AB247" i="1"/>
  <c r="AA247" i="1"/>
  <c r="Z247" i="1"/>
  <c r="Y248" i="1"/>
  <c r="Z248" i="1"/>
  <c r="W249" i="1"/>
  <c r="B249" i="1"/>
  <c r="D248" i="1"/>
  <c r="E248" i="1"/>
  <c r="F247" i="1"/>
  <c r="E247" i="1"/>
  <c r="G247" i="1"/>
  <c r="I249" i="1"/>
  <c r="K248" i="1"/>
  <c r="L247" i="1"/>
  <c r="N247" i="1"/>
  <c r="W250" i="1"/>
  <c r="Y249" i="1"/>
  <c r="AA248" i="1"/>
  <c r="AB248" i="1"/>
  <c r="F248" i="1"/>
  <c r="B248" i="4"/>
  <c r="C248" i="4"/>
  <c r="B250" i="1"/>
  <c r="D249" i="1"/>
  <c r="L248" i="1"/>
  <c r="N248" i="1"/>
  <c r="I250" i="1"/>
  <c r="K249" i="1"/>
  <c r="AB249" i="1"/>
  <c r="W251" i="1"/>
  <c r="Y250" i="1"/>
  <c r="Z250" i="1"/>
  <c r="D250" i="1"/>
  <c r="B249" i="4"/>
  <c r="C249" i="4"/>
  <c r="D249" i="4"/>
  <c r="B251" i="1"/>
  <c r="E249" i="1"/>
  <c r="G249" i="1"/>
  <c r="I251" i="1"/>
  <c r="K250" i="1"/>
  <c r="L249" i="1"/>
  <c r="N249" i="1"/>
  <c r="M249" i="1"/>
  <c r="AB250" i="1"/>
  <c r="AA250" i="1"/>
  <c r="W252" i="1"/>
  <c r="Y251" i="1"/>
  <c r="B250" i="4"/>
  <c r="C250" i="4"/>
  <c r="B252" i="1"/>
  <c r="D251" i="1"/>
  <c r="E250" i="1"/>
  <c r="F250" i="1"/>
  <c r="G250" i="1"/>
  <c r="M250" i="1"/>
  <c r="I252" i="1"/>
  <c r="K251" i="1"/>
  <c r="Y252" i="1"/>
  <c r="Z252" i="1"/>
  <c r="W253" i="1"/>
  <c r="AB251" i="1"/>
  <c r="AA251" i="1"/>
  <c r="Z251" i="1"/>
  <c r="F251" i="1"/>
  <c r="G251" i="1"/>
  <c r="E251" i="1"/>
  <c r="B253" i="1"/>
  <c r="D252" i="1"/>
  <c r="B251" i="4"/>
  <c r="C251" i="4"/>
  <c r="N251" i="1"/>
  <c r="L251" i="1"/>
  <c r="I253" i="1"/>
  <c r="K252" i="1"/>
  <c r="AA252" i="1"/>
  <c r="AB252" i="1"/>
  <c r="Y253" i="1"/>
  <c r="Z253" i="1"/>
  <c r="W254" i="1"/>
  <c r="B254" i="1"/>
  <c r="D253" i="1"/>
  <c r="E252" i="1"/>
  <c r="K253" i="1"/>
  <c r="L253" i="1"/>
  <c r="I254" i="1"/>
  <c r="L252" i="1"/>
  <c r="M252" i="1"/>
  <c r="N252" i="1"/>
  <c r="AA253" i="1"/>
  <c r="AB253" i="1"/>
  <c r="W255" i="1"/>
  <c r="Y254" i="1"/>
  <c r="Z254" i="1"/>
  <c r="E253" i="1"/>
  <c r="F253" i="1"/>
  <c r="B253" i="4"/>
  <c r="C253" i="4"/>
  <c r="D254" i="1"/>
  <c r="E254" i="1"/>
  <c r="B255" i="1"/>
  <c r="K254" i="1"/>
  <c r="I255" i="1"/>
  <c r="M253" i="1"/>
  <c r="N253" i="1"/>
  <c r="AA254" i="1"/>
  <c r="AB254" i="1"/>
  <c r="W256" i="1"/>
  <c r="Y255" i="1"/>
  <c r="Z255" i="1"/>
  <c r="B254" i="4"/>
  <c r="C254" i="4"/>
  <c r="D255" i="1"/>
  <c r="B256" i="1"/>
  <c r="G254" i="1"/>
  <c r="F254" i="1"/>
  <c r="I256" i="1"/>
  <c r="K255" i="1"/>
  <c r="M254" i="1"/>
  <c r="N254" i="1"/>
  <c r="AA255" i="1"/>
  <c r="AB255" i="1"/>
  <c r="Y256" i="1"/>
  <c r="Z256" i="1"/>
  <c r="W257" i="1"/>
  <c r="D256" i="1"/>
  <c r="B257" i="1"/>
  <c r="B255" i="4"/>
  <c r="C255" i="4"/>
  <c r="D255" i="4"/>
  <c r="F255" i="1"/>
  <c r="E255" i="1"/>
  <c r="G255" i="1"/>
  <c r="L255" i="1"/>
  <c r="N255" i="1"/>
  <c r="K256" i="1"/>
  <c r="I257" i="1"/>
  <c r="Y257" i="1"/>
  <c r="W258" i="1"/>
  <c r="AA256" i="1"/>
  <c r="AB256" i="1"/>
  <c r="B256" i="4"/>
  <c r="C256" i="4"/>
  <c r="D257" i="1"/>
  <c r="B258" i="1"/>
  <c r="E256" i="1"/>
  <c r="N256" i="1"/>
  <c r="L256" i="1"/>
  <c r="M256" i="1"/>
  <c r="I258" i="1"/>
  <c r="K257" i="1"/>
  <c r="Y258" i="1"/>
  <c r="Z258" i="1"/>
  <c r="W259" i="1"/>
  <c r="AB257" i="1"/>
  <c r="AA257" i="1"/>
  <c r="B257" i="4"/>
  <c r="C257" i="4"/>
  <c r="D257" i="4"/>
  <c r="D258" i="1"/>
  <c r="B259" i="1"/>
  <c r="G257" i="1"/>
  <c r="E257" i="1"/>
  <c r="I259" i="1"/>
  <c r="K258" i="1"/>
  <c r="L258" i="1"/>
  <c r="N257" i="1"/>
  <c r="L257" i="1"/>
  <c r="M257" i="1"/>
  <c r="W260" i="1"/>
  <c r="Y259" i="1"/>
  <c r="Z259" i="1"/>
  <c r="AB258" i="1"/>
  <c r="B258" i="4"/>
  <c r="C258" i="4"/>
  <c r="D258" i="4"/>
  <c r="D259" i="1"/>
  <c r="B260" i="1"/>
  <c r="E258" i="1"/>
  <c r="F258" i="1"/>
  <c r="G258" i="1"/>
  <c r="M258" i="1"/>
  <c r="N258" i="1"/>
  <c r="I260" i="1"/>
  <c r="K259" i="1"/>
  <c r="AB259" i="1"/>
  <c r="AA259" i="1"/>
  <c r="Y260" i="1"/>
  <c r="W261" i="1"/>
  <c r="B261" i="1"/>
  <c r="D260" i="1"/>
  <c r="G259" i="1"/>
  <c r="F259" i="1"/>
  <c r="E259" i="1"/>
  <c r="M259" i="1"/>
  <c r="N259" i="1"/>
  <c r="L259" i="1"/>
  <c r="I261" i="1"/>
  <c r="K260" i="1"/>
  <c r="AB260" i="1"/>
  <c r="AA260" i="1"/>
  <c r="W262" i="1"/>
  <c r="Y261" i="1"/>
  <c r="Z261" i="1"/>
  <c r="Z260" i="1"/>
  <c r="E260" i="1"/>
  <c r="F260" i="1"/>
  <c r="D261" i="1"/>
  <c r="B262" i="1"/>
  <c r="I262" i="1"/>
  <c r="K261" i="1"/>
  <c r="N260" i="1"/>
  <c r="L260" i="1"/>
  <c r="M260" i="1"/>
  <c r="AB261" i="1"/>
  <c r="AA261" i="1"/>
  <c r="Y262" i="1"/>
  <c r="Z262" i="1"/>
  <c r="W263" i="1"/>
  <c r="E261" i="1"/>
  <c r="G261" i="1"/>
  <c r="D262" i="1"/>
  <c r="B263" i="1"/>
  <c r="B261" i="4"/>
  <c r="C261" i="4"/>
  <c r="N261" i="1"/>
  <c r="M261" i="1"/>
  <c r="K262" i="1"/>
  <c r="I263" i="1"/>
  <c r="L261" i="1"/>
  <c r="Y263" i="1"/>
  <c r="Z263" i="1"/>
  <c r="W264" i="1"/>
  <c r="AB262" i="1"/>
  <c r="AA262" i="1"/>
  <c r="E262" i="1"/>
  <c r="F262" i="1"/>
  <c r="G262" i="1"/>
  <c r="B262" i="4"/>
  <c r="C262" i="4"/>
  <c r="D263" i="1"/>
  <c r="B264" i="1"/>
  <c r="I264" i="1"/>
  <c r="K263" i="1"/>
  <c r="L262" i="1"/>
  <c r="M262" i="1"/>
  <c r="N262" i="1"/>
  <c r="AB263" i="1"/>
  <c r="AA263" i="1"/>
  <c r="W265" i="1"/>
  <c r="Y264" i="1"/>
  <c r="B265" i="1"/>
  <c r="D264" i="1"/>
  <c r="G263" i="1"/>
  <c r="E263" i="1"/>
  <c r="F263" i="1"/>
  <c r="N263" i="1"/>
  <c r="M263" i="1"/>
  <c r="K264" i="1"/>
  <c r="I265" i="1"/>
  <c r="L263" i="1"/>
  <c r="AB264" i="1"/>
  <c r="AA264" i="1"/>
  <c r="Y265" i="1"/>
  <c r="Z265" i="1"/>
  <c r="W266" i="1"/>
  <c r="Z264" i="1"/>
  <c r="G264" i="1"/>
  <c r="B264" i="4"/>
  <c r="C264" i="4"/>
  <c r="D265" i="1"/>
  <c r="B266" i="1"/>
  <c r="E264" i="1"/>
  <c r="K265" i="1"/>
  <c r="L265" i="1"/>
  <c r="I266" i="1"/>
  <c r="L264" i="1"/>
  <c r="N264" i="1"/>
  <c r="AB265" i="1"/>
  <c r="AA265" i="1"/>
  <c r="W267" i="1"/>
  <c r="Y266" i="1"/>
  <c r="Z266" i="1"/>
  <c r="E265" i="1"/>
  <c r="F265" i="1"/>
  <c r="B267" i="1"/>
  <c r="B265" i="4"/>
  <c r="C265" i="4"/>
  <c r="D266" i="1"/>
  <c r="K266" i="1"/>
  <c r="I267" i="1"/>
  <c r="N265" i="1"/>
  <c r="M265" i="1"/>
  <c r="W268" i="1"/>
  <c r="Y267" i="1"/>
  <c r="Z267" i="1"/>
  <c r="AB266" i="1"/>
  <c r="AA266" i="1"/>
  <c r="E266" i="1"/>
  <c r="F266" i="1"/>
  <c r="G266" i="1"/>
  <c r="B268" i="1"/>
  <c r="D267" i="1"/>
  <c r="B266" i="4"/>
  <c r="C266" i="4"/>
  <c r="D266" i="4"/>
  <c r="I268" i="1"/>
  <c r="K267" i="1"/>
  <c r="N266" i="1"/>
  <c r="M266" i="1"/>
  <c r="L266" i="1"/>
  <c r="W269" i="1"/>
  <c r="Y268" i="1"/>
  <c r="Z268" i="1"/>
  <c r="AB267" i="1"/>
  <c r="AA267" i="1"/>
  <c r="B269" i="1"/>
  <c r="D268" i="1"/>
  <c r="B267" i="4"/>
  <c r="C267" i="4"/>
  <c r="D267" i="4"/>
  <c r="E267" i="1"/>
  <c r="G267" i="1"/>
  <c r="F267" i="1"/>
  <c r="L267" i="1"/>
  <c r="N267" i="1"/>
  <c r="M267" i="1"/>
  <c r="K268" i="1"/>
  <c r="I269" i="1"/>
  <c r="AB268" i="1"/>
  <c r="AA268" i="1"/>
  <c r="Y269" i="1"/>
  <c r="Z269" i="1"/>
  <c r="W270" i="1"/>
  <c r="G268" i="1"/>
  <c r="F268" i="1"/>
  <c r="B270" i="1"/>
  <c r="D269" i="1"/>
  <c r="L268" i="1"/>
  <c r="M268" i="1"/>
  <c r="N268" i="1"/>
  <c r="I270" i="1"/>
  <c r="K269" i="1"/>
  <c r="L269" i="1"/>
  <c r="AB269" i="1"/>
  <c r="AA269" i="1"/>
  <c r="Y270" i="1"/>
  <c r="Z270" i="1"/>
  <c r="W271" i="1"/>
  <c r="F269" i="1"/>
  <c r="G269" i="1"/>
  <c r="D270" i="1"/>
  <c r="B269" i="4"/>
  <c r="C269" i="4"/>
  <c r="B271" i="1"/>
  <c r="E269" i="1"/>
  <c r="I271" i="1"/>
  <c r="K270" i="1"/>
  <c r="L270" i="1"/>
  <c r="M269" i="1"/>
  <c r="N269" i="1"/>
  <c r="W272" i="1"/>
  <c r="Y271" i="1"/>
  <c r="Z271" i="1"/>
  <c r="AB270" i="1"/>
  <c r="AA270" i="1"/>
  <c r="E270" i="1"/>
  <c r="G270" i="1"/>
  <c r="B272" i="1"/>
  <c r="D271" i="1"/>
  <c r="B270" i="4"/>
  <c r="C270" i="4"/>
  <c r="I272" i="1"/>
  <c r="K271" i="1"/>
  <c r="W273" i="1"/>
  <c r="Y272" i="1"/>
  <c r="B273" i="1"/>
  <c r="B271" i="4"/>
  <c r="C271" i="4"/>
  <c r="D272" i="1"/>
  <c r="E271" i="1"/>
  <c r="F271" i="1"/>
  <c r="G271" i="1"/>
  <c r="I273" i="1"/>
  <c r="K272" i="1"/>
  <c r="L271" i="1"/>
  <c r="N271" i="1"/>
  <c r="M271" i="1"/>
  <c r="Y273" i="1"/>
  <c r="W274" i="1"/>
  <c r="AB272" i="1"/>
  <c r="Z272" i="1"/>
  <c r="E272" i="1"/>
  <c r="G272" i="1"/>
  <c r="F272" i="1"/>
  <c r="B274" i="1"/>
  <c r="B272" i="4"/>
  <c r="C272" i="4"/>
  <c r="D273" i="1"/>
  <c r="L272" i="1"/>
  <c r="M272" i="1"/>
  <c r="N272" i="1"/>
  <c r="I274" i="1"/>
  <c r="K273" i="1"/>
  <c r="W275" i="1"/>
  <c r="Y274" i="1"/>
  <c r="AB273" i="1"/>
  <c r="Z273" i="1"/>
  <c r="B273" i="4"/>
  <c r="C273" i="4"/>
  <c r="D273" i="4"/>
  <c r="B275" i="1"/>
  <c r="D274" i="1"/>
  <c r="F273" i="1"/>
  <c r="G273" i="1"/>
  <c r="E273" i="1"/>
  <c r="I275" i="1"/>
  <c r="K274" i="1"/>
  <c r="N273" i="1"/>
  <c r="AB274" i="1"/>
  <c r="AA274" i="1"/>
  <c r="W276" i="1"/>
  <c r="Y275" i="1"/>
  <c r="Z275" i="1"/>
  <c r="Z274" i="1"/>
  <c r="G274" i="1"/>
  <c r="E274" i="1"/>
  <c r="F274" i="1"/>
  <c r="B276" i="1"/>
  <c r="D275" i="1"/>
  <c r="B274" i="4"/>
  <c r="C274" i="4"/>
  <c r="D274" i="4"/>
  <c r="N274" i="1"/>
  <c r="L274" i="1"/>
  <c r="K275" i="1"/>
  <c r="I276" i="1"/>
  <c r="W277" i="1"/>
  <c r="Y276" i="1"/>
  <c r="Z276" i="1"/>
  <c r="AA275" i="1"/>
  <c r="AB275" i="1"/>
  <c r="D276" i="1"/>
  <c r="E276" i="1"/>
  <c r="B275" i="4"/>
  <c r="C275" i="4"/>
  <c r="D275" i="4"/>
  <c r="B277" i="1"/>
  <c r="G275" i="1"/>
  <c r="F275" i="1"/>
  <c r="E275" i="1"/>
  <c r="M275" i="1"/>
  <c r="K276" i="1"/>
  <c r="I277" i="1"/>
  <c r="Y277" i="1"/>
  <c r="Z277" i="1"/>
  <c r="W278" i="1"/>
  <c r="B278" i="1"/>
  <c r="B276" i="4"/>
  <c r="C276" i="4"/>
  <c r="D276" i="4"/>
  <c r="D277" i="1"/>
  <c r="F276" i="1"/>
  <c r="G276" i="1"/>
  <c r="L276" i="1"/>
  <c r="I278" i="1"/>
  <c r="K277" i="1"/>
  <c r="W279" i="1"/>
  <c r="Y278" i="1"/>
  <c r="Z278" i="1"/>
  <c r="AB277" i="1"/>
  <c r="F277" i="1"/>
  <c r="G277" i="1"/>
  <c r="D278" i="1"/>
  <c r="B279" i="1"/>
  <c r="K278" i="1"/>
  <c r="I279" i="1"/>
  <c r="L277" i="1"/>
  <c r="N277" i="1"/>
  <c r="M277" i="1"/>
  <c r="W280" i="1"/>
  <c r="Y279" i="1"/>
  <c r="Z279" i="1"/>
  <c r="F278" i="1"/>
  <c r="G278" i="1"/>
  <c r="B278" i="4"/>
  <c r="C278" i="4"/>
  <c r="D279" i="1"/>
  <c r="B280" i="1"/>
  <c r="I280" i="1"/>
  <c r="K279" i="1"/>
  <c r="L278" i="1"/>
  <c r="N278" i="1"/>
  <c r="M278" i="1"/>
  <c r="W281" i="1"/>
  <c r="Y280" i="1"/>
  <c r="AB279" i="1"/>
  <c r="AA279" i="1"/>
  <c r="B281" i="1"/>
  <c r="B279" i="4"/>
  <c r="C279" i="4"/>
  <c r="D279" i="4"/>
  <c r="D280" i="1"/>
  <c r="G279" i="1"/>
  <c r="E279" i="1"/>
  <c r="M279" i="1"/>
  <c r="L279" i="1"/>
  <c r="N279" i="1"/>
  <c r="K280" i="1"/>
  <c r="I281" i="1"/>
  <c r="AB280" i="1"/>
  <c r="AA280" i="1"/>
  <c r="Y281" i="1"/>
  <c r="Z281" i="1"/>
  <c r="W282" i="1"/>
  <c r="Z280" i="1"/>
  <c r="G280" i="1"/>
  <c r="F280" i="1"/>
  <c r="E280" i="1"/>
  <c r="B282" i="1"/>
  <c r="D281" i="1"/>
  <c r="B280" i="4"/>
  <c r="C280" i="4"/>
  <c r="N280" i="1"/>
  <c r="L280" i="1"/>
  <c r="M280" i="1"/>
  <c r="I282" i="1"/>
  <c r="K281" i="1"/>
  <c r="AA281" i="1"/>
  <c r="AB281" i="1"/>
  <c r="Y282" i="1"/>
  <c r="W283" i="1"/>
  <c r="E281" i="1"/>
  <c r="G281" i="1"/>
  <c r="F281" i="1"/>
  <c r="B283" i="1"/>
  <c r="D282" i="1"/>
  <c r="I283" i="1"/>
  <c r="K282" i="1"/>
  <c r="L281" i="1"/>
  <c r="N281" i="1"/>
  <c r="M281" i="1"/>
  <c r="AA282" i="1"/>
  <c r="AB282" i="1"/>
  <c r="Z282" i="1"/>
  <c r="W284" i="1"/>
  <c r="Y283" i="1"/>
  <c r="Z283" i="1"/>
  <c r="B282" i="4"/>
  <c r="C282" i="4"/>
  <c r="D283" i="1"/>
  <c r="B284" i="1"/>
  <c r="F282" i="1"/>
  <c r="N282" i="1"/>
  <c r="M282" i="1"/>
  <c r="L282" i="1"/>
  <c r="I284" i="1"/>
  <c r="K283" i="1"/>
  <c r="L283" i="1"/>
  <c r="AA283" i="1"/>
  <c r="AB283" i="1"/>
  <c r="Y284" i="1"/>
  <c r="Z284" i="1"/>
  <c r="W285" i="1"/>
  <c r="G283" i="1"/>
  <c r="F283" i="1"/>
  <c r="E283" i="1"/>
  <c r="D284" i="1"/>
  <c r="B283" i="4"/>
  <c r="C283" i="4"/>
  <c r="D283" i="4"/>
  <c r="B285" i="1"/>
  <c r="N283" i="1"/>
  <c r="M283" i="1"/>
  <c r="K284" i="1"/>
  <c r="I285" i="1"/>
  <c r="W286" i="1"/>
  <c r="Y285" i="1"/>
  <c r="Z285" i="1"/>
  <c r="AB284" i="1"/>
  <c r="AA284" i="1"/>
  <c r="G284" i="1"/>
  <c r="E284" i="1"/>
  <c r="F284" i="1"/>
  <c r="D285" i="1"/>
  <c r="B284" i="4"/>
  <c r="C284" i="4"/>
  <c r="B286" i="1"/>
  <c r="L284" i="1"/>
  <c r="N284" i="1"/>
  <c r="M284" i="1"/>
  <c r="K285" i="1"/>
  <c r="I286" i="1"/>
  <c r="W287" i="1"/>
  <c r="Y286" i="1"/>
  <c r="Z286" i="1"/>
  <c r="AA285" i="1"/>
  <c r="E285" i="1"/>
  <c r="G285" i="1"/>
  <c r="F285" i="1"/>
  <c r="B287" i="1"/>
  <c r="B285" i="4"/>
  <c r="C285" i="4"/>
  <c r="D285" i="4"/>
  <c r="D286" i="1"/>
  <c r="L285" i="1"/>
  <c r="K286" i="1"/>
  <c r="I287" i="1"/>
  <c r="Y287" i="1"/>
  <c r="Z287" i="1"/>
  <c r="W288" i="1"/>
  <c r="AB286" i="1"/>
  <c r="F286" i="1"/>
  <c r="G286" i="1"/>
  <c r="D287" i="1"/>
  <c r="B288" i="1"/>
  <c r="B286" i="4"/>
  <c r="C286" i="4"/>
  <c r="E286" i="1"/>
  <c r="L286" i="1"/>
  <c r="I288" i="1"/>
  <c r="K287" i="1"/>
  <c r="W289" i="1"/>
  <c r="Y288" i="1"/>
  <c r="Z288" i="1"/>
  <c r="AB287" i="1"/>
  <c r="B287" i="4"/>
  <c r="C287" i="4"/>
  <c r="D287" i="4"/>
  <c r="B289" i="1"/>
  <c r="D288" i="1"/>
  <c r="F287" i="1"/>
  <c r="G287" i="1"/>
  <c r="E287" i="1"/>
  <c r="L287" i="1"/>
  <c r="N287" i="1"/>
  <c r="K288" i="1"/>
  <c r="I289" i="1"/>
  <c r="Y289" i="1"/>
  <c r="W290" i="1"/>
  <c r="AB288" i="1"/>
  <c r="AA288" i="1"/>
  <c r="F288" i="1"/>
  <c r="G288" i="1"/>
  <c r="E288" i="1"/>
  <c r="D289" i="1"/>
  <c r="B290" i="1"/>
  <c r="B288" i="4"/>
  <c r="C288" i="4"/>
  <c r="L288" i="1"/>
  <c r="N288" i="1"/>
  <c r="M288" i="1"/>
  <c r="K289" i="1"/>
  <c r="I290" i="1"/>
  <c r="W291" i="1"/>
  <c r="Y290" i="1"/>
  <c r="Z290" i="1"/>
  <c r="AB289" i="1"/>
  <c r="G289" i="1"/>
  <c r="E289" i="1"/>
  <c r="F289" i="1"/>
  <c r="B291" i="1"/>
  <c r="D290" i="1"/>
  <c r="B289" i="4"/>
  <c r="C289" i="4"/>
  <c r="L289" i="1"/>
  <c r="I291" i="1"/>
  <c r="K290" i="1"/>
  <c r="Y291" i="1"/>
  <c r="Z291" i="1"/>
  <c r="W292" i="1"/>
  <c r="D291" i="1"/>
  <c r="E291" i="1"/>
  <c r="B292" i="1"/>
  <c r="B290" i="4"/>
  <c r="C290" i="4"/>
  <c r="E290" i="1"/>
  <c r="F290" i="1"/>
  <c r="G290" i="1"/>
  <c r="K291" i="1"/>
  <c r="I292" i="1"/>
  <c r="L290" i="1"/>
  <c r="N290" i="1"/>
  <c r="W293" i="1"/>
  <c r="Y292" i="1"/>
  <c r="Z292" i="1"/>
  <c r="AB291" i="1"/>
  <c r="B291" i="4"/>
  <c r="C291" i="4"/>
  <c r="D291" i="4"/>
  <c r="B293" i="1"/>
  <c r="D292" i="1"/>
  <c r="F291" i="1"/>
  <c r="G291" i="1"/>
  <c r="I293" i="1"/>
  <c r="K292" i="1"/>
  <c r="L291" i="1"/>
  <c r="M291" i="1"/>
  <c r="N291" i="1"/>
  <c r="AA292" i="1"/>
  <c r="AB292" i="1"/>
  <c r="Y293" i="1"/>
  <c r="W294" i="1"/>
  <c r="G292" i="1"/>
  <c r="F292" i="1"/>
  <c r="E292" i="1"/>
  <c r="B294" i="1"/>
  <c r="B292" i="4"/>
  <c r="D293" i="1"/>
  <c r="L292" i="1"/>
  <c r="N292" i="1"/>
  <c r="M292" i="1"/>
  <c r="I294" i="1"/>
  <c r="K293" i="1"/>
  <c r="AB293" i="1"/>
  <c r="AA293" i="1"/>
  <c r="Y294" i="1"/>
  <c r="Z294" i="1"/>
  <c r="W295" i="1"/>
  <c r="Z293" i="1"/>
  <c r="B295" i="1"/>
  <c r="D294" i="1"/>
  <c r="B293" i="4"/>
  <c r="C293" i="4"/>
  <c r="D293" i="4"/>
  <c r="F293" i="1"/>
  <c r="E293" i="1"/>
  <c r="G293" i="1"/>
  <c r="I295" i="1"/>
  <c r="K294" i="1"/>
  <c r="M293" i="1"/>
  <c r="N293" i="1"/>
  <c r="L293" i="1"/>
  <c r="AA294" i="1"/>
  <c r="AB294" i="1"/>
  <c r="Y295" i="1"/>
  <c r="Z295" i="1"/>
  <c r="W296" i="1"/>
  <c r="E294" i="1"/>
  <c r="F294" i="1"/>
  <c r="G294" i="1"/>
  <c r="B296" i="1"/>
  <c r="D295" i="1"/>
  <c r="B294" i="4"/>
  <c r="C294" i="4"/>
  <c r="L294" i="1"/>
  <c r="N294" i="1"/>
  <c r="M294" i="1"/>
  <c r="K295" i="1"/>
  <c r="I296" i="1"/>
  <c r="W297" i="1"/>
  <c r="Y296" i="1"/>
  <c r="AB295" i="1"/>
  <c r="AA295" i="1"/>
  <c r="D296" i="1"/>
  <c r="B297" i="1"/>
  <c r="B295" i="4"/>
  <c r="C295" i="4"/>
  <c r="D295" i="4"/>
  <c r="G295" i="1"/>
  <c r="E295" i="1"/>
  <c r="F295" i="1"/>
  <c r="L295" i="1"/>
  <c r="N295" i="1"/>
  <c r="M295" i="1"/>
  <c r="I297" i="1"/>
  <c r="K296" i="1"/>
  <c r="AA296" i="1"/>
  <c r="AB296" i="1"/>
  <c r="Y297" i="1"/>
  <c r="Z297" i="1"/>
  <c r="W298" i="1"/>
  <c r="Z296" i="1"/>
  <c r="D297" i="1"/>
  <c r="B296" i="4"/>
  <c r="C296" i="4"/>
  <c r="B298" i="1"/>
  <c r="F296" i="1"/>
  <c r="E296" i="1"/>
  <c r="G296" i="1"/>
  <c r="N296" i="1"/>
  <c r="L296" i="1"/>
  <c r="M296" i="1"/>
  <c r="I298" i="1"/>
  <c r="K297" i="1"/>
  <c r="W299" i="1"/>
  <c r="Y298" i="1"/>
  <c r="Z298" i="1"/>
  <c r="AB297" i="1"/>
  <c r="AA297" i="1"/>
  <c r="B299" i="1"/>
  <c r="D298" i="1"/>
  <c r="E298" i="1"/>
  <c r="B297" i="4"/>
  <c r="C297" i="4"/>
  <c r="G297" i="1"/>
  <c r="F297" i="1"/>
  <c r="E297" i="1"/>
  <c r="K298" i="1"/>
  <c r="I299" i="1"/>
  <c r="M297" i="1"/>
  <c r="N297" i="1"/>
  <c r="L297" i="1"/>
  <c r="AA298" i="1"/>
  <c r="AB298" i="1"/>
  <c r="Y299" i="1"/>
  <c r="Z299" i="1"/>
  <c r="W300" i="1"/>
  <c r="F298" i="1"/>
  <c r="G298" i="1"/>
  <c r="B298" i="4"/>
  <c r="C298" i="4"/>
  <c r="D298" i="4"/>
  <c r="B300" i="1"/>
  <c r="D299" i="1"/>
  <c r="K299" i="1"/>
  <c r="I300" i="1"/>
  <c r="L298" i="1"/>
  <c r="M298" i="1"/>
  <c r="N298" i="1"/>
  <c r="W301" i="1"/>
  <c r="Y300" i="1"/>
  <c r="Z300" i="1"/>
  <c r="AA299" i="1"/>
  <c r="AB299" i="1"/>
  <c r="B301" i="1"/>
  <c r="D300" i="1"/>
  <c r="B299" i="4"/>
  <c r="C299" i="4"/>
  <c r="D299" i="4"/>
  <c r="F299" i="1"/>
  <c r="E299" i="1"/>
  <c r="G299" i="1"/>
  <c r="I301" i="1"/>
  <c r="K300" i="1"/>
  <c r="L299" i="1"/>
  <c r="M299" i="1"/>
  <c r="N299" i="1"/>
  <c r="AA300" i="1"/>
  <c r="AB300" i="1"/>
  <c r="Y301" i="1"/>
  <c r="W302" i="1"/>
  <c r="E300" i="1"/>
  <c r="F300" i="1"/>
  <c r="G300" i="1"/>
  <c r="B300" i="4"/>
  <c r="C300" i="4"/>
  <c r="D300" i="4"/>
  <c r="D301" i="1"/>
  <c r="B302" i="1"/>
  <c r="L300" i="1"/>
  <c r="N300" i="1"/>
  <c r="M300" i="1"/>
  <c r="I302" i="1"/>
  <c r="K301" i="1"/>
  <c r="AA301" i="1"/>
  <c r="AB301" i="1"/>
  <c r="Y302" i="1"/>
  <c r="W303" i="1"/>
  <c r="Z301" i="1"/>
  <c r="B303" i="1"/>
  <c r="B301" i="4"/>
  <c r="C301" i="4"/>
  <c r="D302" i="1"/>
  <c r="E301" i="1"/>
  <c r="F301" i="1"/>
  <c r="G301" i="1"/>
  <c r="I303" i="1"/>
  <c r="K302" i="1"/>
  <c r="L301" i="1"/>
  <c r="M301" i="1"/>
  <c r="N301" i="1"/>
  <c r="W304" i="1"/>
  <c r="Y303" i="1"/>
  <c r="Z303" i="1"/>
  <c r="AB302" i="1"/>
  <c r="AA302" i="1"/>
  <c r="Z302" i="1"/>
  <c r="E302" i="1"/>
  <c r="F302" i="1"/>
  <c r="G302" i="1"/>
  <c r="D303" i="1"/>
  <c r="B304" i="1"/>
  <c r="B302" i="4"/>
  <c r="C302" i="4"/>
  <c r="N302" i="1"/>
  <c r="M302" i="1"/>
  <c r="L302" i="1"/>
  <c r="K303" i="1"/>
  <c r="I304" i="1"/>
  <c r="AA303" i="1"/>
  <c r="AB303" i="1"/>
  <c r="Y304" i="1"/>
  <c r="Z304" i="1"/>
  <c r="W305" i="1"/>
  <c r="G303" i="1"/>
  <c r="E303" i="1"/>
  <c r="F303" i="1"/>
  <c r="B303" i="4"/>
  <c r="C303" i="4"/>
  <c r="D304" i="1"/>
  <c r="B305" i="1"/>
  <c r="M303" i="1"/>
  <c r="N303" i="1"/>
  <c r="K304" i="1"/>
  <c r="I305" i="1"/>
  <c r="L303" i="1"/>
  <c r="W306" i="1"/>
  <c r="Y305" i="1"/>
  <c r="AA304" i="1"/>
  <c r="AB304" i="1"/>
  <c r="B306" i="1"/>
  <c r="B304" i="4"/>
  <c r="C304" i="4"/>
  <c r="D305" i="1"/>
  <c r="F304" i="1"/>
  <c r="G304" i="1"/>
  <c r="E304" i="1"/>
  <c r="K305" i="1"/>
  <c r="I306" i="1"/>
  <c r="L304" i="1"/>
  <c r="M304" i="1"/>
  <c r="N304" i="1"/>
  <c r="Y306" i="1"/>
  <c r="Z306" i="1"/>
  <c r="W307" i="1"/>
  <c r="AB305" i="1"/>
  <c r="AA305" i="1"/>
  <c r="Z305" i="1"/>
  <c r="E305" i="1"/>
  <c r="F305" i="1"/>
  <c r="G305" i="1"/>
  <c r="D306" i="1"/>
  <c r="B307" i="1"/>
  <c r="B305" i="4"/>
  <c r="C305" i="4"/>
  <c r="D305" i="4"/>
  <c r="K306" i="1"/>
  <c r="L306" i="1"/>
  <c r="I307" i="1"/>
  <c r="N305" i="1"/>
  <c r="M305" i="1"/>
  <c r="L305" i="1"/>
  <c r="W308" i="1"/>
  <c r="Y307" i="1"/>
  <c r="AB306" i="1"/>
  <c r="AA306" i="1"/>
  <c r="G306" i="1"/>
  <c r="F306" i="1"/>
  <c r="B306" i="4"/>
  <c r="C306" i="4"/>
  <c r="D306" i="4"/>
  <c r="D307" i="1"/>
  <c r="B308" i="1"/>
  <c r="E306" i="1"/>
  <c r="N306" i="1"/>
  <c r="M306" i="1"/>
  <c r="I308" i="1"/>
  <c r="K307" i="1"/>
  <c r="AB307" i="1"/>
  <c r="AA307" i="1"/>
  <c r="Y308" i="1"/>
  <c r="Z308" i="1"/>
  <c r="W309" i="1"/>
  <c r="Z307" i="1"/>
  <c r="F307" i="1"/>
  <c r="G307" i="1"/>
  <c r="B307" i="4"/>
  <c r="C307" i="4"/>
  <c r="D308" i="1"/>
  <c r="B309" i="1"/>
  <c r="N307" i="1"/>
  <c r="L307" i="1"/>
  <c r="M307" i="1"/>
  <c r="K308" i="1"/>
  <c r="I309" i="1"/>
  <c r="W310" i="1"/>
  <c r="Y309" i="1"/>
  <c r="Z309" i="1"/>
  <c r="AB308" i="1"/>
  <c r="AA308" i="1"/>
  <c r="B310" i="1"/>
  <c r="D309" i="1"/>
  <c r="B308" i="4"/>
  <c r="C308" i="4"/>
  <c r="D308" i="4"/>
  <c r="E308" i="1"/>
  <c r="G308" i="1"/>
  <c r="L308" i="1"/>
  <c r="M308" i="1"/>
  <c r="N308" i="1"/>
  <c r="K309" i="1"/>
  <c r="L309" i="1"/>
  <c r="I310" i="1"/>
  <c r="AA309" i="1"/>
  <c r="AB309" i="1"/>
  <c r="Y310" i="1"/>
  <c r="Z310" i="1"/>
  <c r="W311" i="1"/>
  <c r="E309" i="1"/>
  <c r="F309" i="1"/>
  <c r="G309" i="1"/>
  <c r="D310" i="1"/>
  <c r="B311" i="1"/>
  <c r="I311" i="1"/>
  <c r="K310" i="1"/>
  <c r="L310" i="1"/>
  <c r="N309" i="1"/>
  <c r="M309" i="1"/>
  <c r="Y311" i="1"/>
  <c r="Z311" i="1"/>
  <c r="W312" i="1"/>
  <c r="AB310" i="1"/>
  <c r="AA310" i="1"/>
  <c r="D311" i="1"/>
  <c r="B312" i="1"/>
  <c r="B310" i="4"/>
  <c r="C310" i="4"/>
  <c r="G310" i="1"/>
  <c r="F310" i="1"/>
  <c r="K311" i="1"/>
  <c r="I312" i="1"/>
  <c r="W313" i="1"/>
  <c r="Y312" i="1"/>
  <c r="D312" i="1"/>
  <c r="B311" i="4"/>
  <c r="C311" i="4"/>
  <c r="D311" i="4"/>
  <c r="B313" i="1"/>
  <c r="G311" i="1"/>
  <c r="E311" i="1"/>
  <c r="I313" i="1"/>
  <c r="K312" i="1"/>
  <c r="L311" i="1"/>
  <c r="N311" i="1"/>
  <c r="AA312" i="1"/>
  <c r="AB312" i="1"/>
  <c r="Z312" i="1"/>
  <c r="Y313" i="1"/>
  <c r="Z313" i="1"/>
  <c r="W314" i="1"/>
  <c r="B314" i="1"/>
  <c r="D313" i="1"/>
  <c r="B312" i="4"/>
  <c r="C312" i="4"/>
  <c r="F312" i="1"/>
  <c r="E312" i="1"/>
  <c r="G312" i="1"/>
  <c r="L312" i="1"/>
  <c r="N312" i="1"/>
  <c r="M312" i="1"/>
  <c r="I314" i="1"/>
  <c r="K313" i="1"/>
  <c r="AA313" i="1"/>
  <c r="AB313" i="1"/>
  <c r="W315" i="1"/>
  <c r="Y314" i="1"/>
  <c r="Z314" i="1"/>
  <c r="F313" i="1"/>
  <c r="E313" i="1"/>
  <c r="G313" i="1"/>
  <c r="B315" i="1"/>
  <c r="D314" i="1"/>
  <c r="B313" i="4"/>
  <c r="C313" i="4"/>
  <c r="M313" i="1"/>
  <c r="L313" i="1"/>
  <c r="N313" i="1"/>
  <c r="I315" i="1"/>
  <c r="K314" i="1"/>
  <c r="AA314" i="1"/>
  <c r="AB314" i="1"/>
  <c r="W316" i="1"/>
  <c r="Y315" i="1"/>
  <c r="B316" i="1"/>
  <c r="B314" i="4"/>
  <c r="C314" i="4"/>
  <c r="D314" i="4"/>
  <c r="D315" i="1"/>
  <c r="E314" i="1"/>
  <c r="L314" i="1"/>
  <c r="K315" i="1"/>
  <c r="I316" i="1"/>
  <c r="W317" i="1"/>
  <c r="Y316" i="1"/>
  <c r="G315" i="1"/>
  <c r="E315" i="1"/>
  <c r="F315" i="1"/>
  <c r="B315" i="4"/>
  <c r="C315" i="4"/>
  <c r="B317" i="1"/>
  <c r="D316" i="1"/>
  <c r="L315" i="1"/>
  <c r="N315" i="1"/>
  <c r="K316" i="1"/>
  <c r="I317" i="1"/>
  <c r="W318" i="1"/>
  <c r="Y317" i="1"/>
  <c r="Z317" i="1"/>
  <c r="AB316" i="1"/>
  <c r="G316" i="1"/>
  <c r="F316" i="1"/>
  <c r="E316" i="1"/>
  <c r="B318" i="1"/>
  <c r="B316" i="4"/>
  <c r="C316" i="4"/>
  <c r="D316" i="4"/>
  <c r="D317" i="1"/>
  <c r="M316" i="1"/>
  <c r="L316" i="1"/>
  <c r="N316" i="1"/>
  <c r="I318" i="1"/>
  <c r="K317" i="1"/>
  <c r="W319" i="1"/>
  <c r="Y318" i="1"/>
  <c r="AA317" i="1"/>
  <c r="AB317" i="1"/>
  <c r="G317" i="1"/>
  <c r="F317" i="1"/>
  <c r="E317" i="1"/>
  <c r="B317" i="4"/>
  <c r="C317" i="4"/>
  <c r="D317" i="4"/>
  <c r="D318" i="1"/>
  <c r="E318" i="1"/>
  <c r="B319" i="1"/>
  <c r="K318" i="1"/>
  <c r="L318" i="1"/>
  <c r="I319" i="1"/>
  <c r="M317" i="1"/>
  <c r="N317" i="1"/>
  <c r="AB318" i="1"/>
  <c r="Y319" i="1"/>
  <c r="Z319" i="1"/>
  <c r="W320" i="1"/>
  <c r="Z318" i="1"/>
  <c r="B320" i="1"/>
  <c r="D319" i="1"/>
  <c r="B318" i="4"/>
  <c r="C318" i="4"/>
  <c r="G318" i="1"/>
  <c r="F318" i="1"/>
  <c r="N318" i="1"/>
  <c r="K319" i="1"/>
  <c r="I320" i="1"/>
  <c r="AB319" i="1"/>
  <c r="W321" i="1"/>
  <c r="Y320" i="1"/>
  <c r="G319" i="1"/>
  <c r="E319" i="1"/>
  <c r="F319" i="1"/>
  <c r="B319" i="4"/>
  <c r="C319" i="4"/>
  <c r="D319" i="4"/>
  <c r="B321" i="1"/>
  <c r="D320" i="1"/>
  <c r="N319" i="1"/>
  <c r="M319" i="1"/>
  <c r="L319" i="1"/>
  <c r="I321" i="1"/>
  <c r="K320" i="1"/>
  <c r="L320" i="1"/>
  <c r="AB320" i="1"/>
  <c r="AA320" i="1"/>
  <c r="W322" i="1"/>
  <c r="Y321" i="1"/>
  <c r="Z320" i="1"/>
  <c r="E320" i="1"/>
  <c r="G320" i="1"/>
  <c r="F320" i="1"/>
  <c r="B322" i="1"/>
  <c r="B320" i="4"/>
  <c r="C320" i="4"/>
  <c r="D321" i="1"/>
  <c r="I322" i="1"/>
  <c r="K321" i="1"/>
  <c r="N320" i="1"/>
  <c r="M320" i="1"/>
  <c r="AA321" i="1"/>
  <c r="AB321" i="1"/>
  <c r="Y322" i="1"/>
  <c r="W323" i="1"/>
  <c r="Z321" i="1"/>
  <c r="B321" i="4"/>
  <c r="C321" i="4"/>
  <c r="D321" i="4"/>
  <c r="D322" i="1"/>
  <c r="B323" i="1"/>
  <c r="F321" i="1"/>
  <c r="E321" i="1"/>
  <c r="G321" i="1"/>
  <c r="N321" i="1"/>
  <c r="I323" i="1"/>
  <c r="K322" i="1"/>
  <c r="W324" i="1"/>
  <c r="Y323" i="1"/>
  <c r="Z323" i="1"/>
  <c r="AB322" i="1"/>
  <c r="AA322" i="1"/>
  <c r="Z322" i="1"/>
  <c r="D323" i="1"/>
  <c r="B322" i="4"/>
  <c r="C322" i="4"/>
  <c r="D322" i="4"/>
  <c r="B324" i="1"/>
  <c r="G322" i="1"/>
  <c r="E322" i="1"/>
  <c r="F322" i="1"/>
  <c r="N322" i="1"/>
  <c r="K323" i="1"/>
  <c r="I324" i="1"/>
  <c r="L322" i="1"/>
  <c r="AB323" i="1"/>
  <c r="AA323" i="1"/>
  <c r="W325" i="1"/>
  <c r="Y324" i="1"/>
  <c r="D324" i="1"/>
  <c r="B325" i="1"/>
  <c r="B323" i="4"/>
  <c r="C323" i="4"/>
  <c r="D323" i="4"/>
  <c r="F323" i="1"/>
  <c r="I325" i="1"/>
  <c r="K324" i="1"/>
  <c r="L323" i="1"/>
  <c r="N323" i="1"/>
  <c r="M323" i="1"/>
  <c r="W326" i="1"/>
  <c r="Y325" i="1"/>
  <c r="Z325" i="1"/>
  <c r="B324" i="4"/>
  <c r="C324" i="4"/>
  <c r="B326" i="1"/>
  <c r="D325" i="1"/>
  <c r="E324" i="1"/>
  <c r="G324" i="1"/>
  <c r="L324" i="1"/>
  <c r="N324" i="1"/>
  <c r="M324" i="1"/>
  <c r="I326" i="1"/>
  <c r="K325" i="1"/>
  <c r="AB325" i="1"/>
  <c r="Y326" i="1"/>
  <c r="Z326" i="1"/>
  <c r="W327" i="1"/>
  <c r="E325" i="1"/>
  <c r="G325" i="1"/>
  <c r="F325" i="1"/>
  <c r="B325" i="4"/>
  <c r="C325" i="4"/>
  <c r="B327" i="1"/>
  <c r="D326" i="1"/>
  <c r="L325" i="1"/>
  <c r="M325" i="1"/>
  <c r="N325" i="1"/>
  <c r="K326" i="1"/>
  <c r="I327" i="1"/>
  <c r="W328" i="1"/>
  <c r="Y327" i="1"/>
  <c r="AB326" i="1"/>
  <c r="AA326" i="1"/>
  <c r="E326" i="1"/>
  <c r="F326" i="1"/>
  <c r="G326" i="1"/>
  <c r="D327" i="1"/>
  <c r="B326" i="4"/>
  <c r="C326" i="4"/>
  <c r="B328" i="1"/>
  <c r="L326" i="1"/>
  <c r="M326" i="1"/>
  <c r="I328" i="1"/>
  <c r="K327" i="1"/>
  <c r="L327" i="1"/>
  <c r="W329" i="1"/>
  <c r="Y328" i="1"/>
  <c r="Z328" i="1"/>
  <c r="AA327" i="1"/>
  <c r="AB327" i="1"/>
  <c r="Z327" i="1"/>
  <c r="B329" i="1"/>
  <c r="B327" i="4"/>
  <c r="C327" i="4"/>
  <c r="D327" i="4"/>
  <c r="D328" i="1"/>
  <c r="E327" i="1"/>
  <c r="F327" i="1"/>
  <c r="G327" i="1"/>
  <c r="K328" i="1"/>
  <c r="L328" i="1"/>
  <c r="I329" i="1"/>
  <c r="M327" i="1"/>
  <c r="N327" i="1"/>
  <c r="AA328" i="1"/>
  <c r="W330" i="1"/>
  <c r="Y329" i="1"/>
  <c r="Z329" i="1"/>
  <c r="E328" i="1"/>
  <c r="G328" i="1"/>
  <c r="F328" i="1"/>
  <c r="B328" i="4"/>
  <c r="C328" i="4"/>
  <c r="B330" i="1"/>
  <c r="D329" i="1"/>
  <c r="K329" i="1"/>
  <c r="I330" i="1"/>
  <c r="M328" i="1"/>
  <c r="N328" i="1"/>
  <c r="AB329" i="1"/>
  <c r="W331" i="1"/>
  <c r="Y330" i="1"/>
  <c r="Z330" i="1"/>
  <c r="E329" i="1"/>
  <c r="F329" i="1"/>
  <c r="G329" i="1"/>
  <c r="B329" i="4"/>
  <c r="C329" i="4"/>
  <c r="B331" i="1"/>
  <c r="D330" i="1"/>
  <c r="K330" i="1"/>
  <c r="I331" i="1"/>
  <c r="N329" i="1"/>
  <c r="M329" i="1"/>
  <c r="AB330" i="1"/>
  <c r="AA330" i="1"/>
  <c r="Y331" i="1"/>
  <c r="W332" i="1"/>
  <c r="E330" i="1"/>
  <c r="F330" i="1"/>
  <c r="G330" i="1"/>
  <c r="B332" i="1"/>
  <c r="D331" i="1"/>
  <c r="B330" i="4"/>
  <c r="C330" i="4"/>
  <c r="D330" i="4"/>
  <c r="I332" i="1"/>
  <c r="K331" i="1"/>
  <c r="L331" i="1"/>
  <c r="L330" i="1"/>
  <c r="N330" i="1"/>
  <c r="M330" i="1"/>
  <c r="Z331" i="1"/>
  <c r="W333" i="1"/>
  <c r="Y332" i="1"/>
  <c r="Z332" i="1"/>
  <c r="B333" i="1"/>
  <c r="B331" i="4"/>
  <c r="C331" i="4"/>
  <c r="D331" i="4"/>
  <c r="D332" i="1"/>
  <c r="G331" i="1"/>
  <c r="E331" i="1"/>
  <c r="F331" i="1"/>
  <c r="M331" i="1"/>
  <c r="N331" i="1"/>
  <c r="K332" i="1"/>
  <c r="I333" i="1"/>
  <c r="Y333" i="1"/>
  <c r="W334" i="1"/>
  <c r="AB332" i="1"/>
  <c r="AA332" i="1"/>
  <c r="F332" i="1"/>
  <c r="E332" i="1"/>
  <c r="G332" i="1"/>
  <c r="D333" i="1"/>
  <c r="B334" i="1"/>
  <c r="B332" i="4"/>
  <c r="C332" i="4"/>
  <c r="I334" i="1"/>
  <c r="K333" i="1"/>
  <c r="N332" i="1"/>
  <c r="AB333" i="1"/>
  <c r="AA333" i="1"/>
  <c r="Y334" i="1"/>
  <c r="W335" i="1"/>
  <c r="Z333" i="1"/>
  <c r="G333" i="1"/>
  <c r="F333" i="1"/>
  <c r="E333" i="1"/>
  <c r="B333" i="4"/>
  <c r="C333" i="4"/>
  <c r="D333" i="4"/>
  <c r="B335" i="1"/>
  <c r="D334" i="1"/>
  <c r="M333" i="1"/>
  <c r="N333" i="1"/>
  <c r="K334" i="1"/>
  <c r="I335" i="1"/>
  <c r="L333" i="1"/>
  <c r="W336" i="1"/>
  <c r="Y335" i="1"/>
  <c r="Z335" i="1"/>
  <c r="AA334" i="1"/>
  <c r="AB334" i="1"/>
  <c r="Z334" i="1"/>
  <c r="F334" i="1"/>
  <c r="E334" i="1"/>
  <c r="G334" i="1"/>
  <c r="B334" i="4"/>
  <c r="C334" i="4"/>
  <c r="B336" i="1"/>
  <c r="D335" i="1"/>
  <c r="I336" i="1"/>
  <c r="K335" i="1"/>
  <c r="L334" i="1"/>
  <c r="N334" i="1"/>
  <c r="M334" i="1"/>
  <c r="AA335" i="1"/>
  <c r="AB335" i="1"/>
  <c r="Y336" i="1"/>
  <c r="Z336" i="1"/>
  <c r="W337" i="1"/>
  <c r="G335" i="1"/>
  <c r="F335" i="1"/>
  <c r="E335" i="1"/>
  <c r="B335" i="4"/>
  <c r="C335" i="4"/>
  <c r="D335" i="4"/>
  <c r="D336" i="1"/>
  <c r="B337" i="1"/>
  <c r="L335" i="1"/>
  <c r="N335" i="1"/>
  <c r="M335" i="1"/>
  <c r="K336" i="1"/>
  <c r="L336" i="1"/>
  <c r="I337" i="1"/>
  <c r="AA336" i="1"/>
  <c r="AB336" i="1"/>
  <c r="W338" i="1"/>
  <c r="Y337" i="1"/>
  <c r="B336" i="4"/>
  <c r="C336" i="4"/>
  <c r="B338" i="1"/>
  <c r="D337" i="1"/>
  <c r="E336" i="1"/>
  <c r="F336" i="1"/>
  <c r="G336" i="1"/>
  <c r="I338" i="1"/>
  <c r="K337" i="1"/>
  <c r="N336" i="1"/>
  <c r="M336" i="1"/>
  <c r="W339" i="1"/>
  <c r="Y338" i="1"/>
  <c r="Z338" i="1"/>
  <c r="AA337" i="1"/>
  <c r="G337" i="1"/>
  <c r="F337" i="1"/>
  <c r="B337" i="4"/>
  <c r="C337" i="4"/>
  <c r="D338" i="1"/>
  <c r="B339" i="1"/>
  <c r="L337" i="1"/>
  <c r="M337" i="1"/>
  <c r="N337" i="1"/>
  <c r="K338" i="1"/>
  <c r="I339" i="1"/>
  <c r="AB338" i="1"/>
  <c r="Y339" i="1"/>
  <c r="W340" i="1"/>
  <c r="B340" i="1"/>
  <c r="D339" i="1"/>
  <c r="E338" i="1"/>
  <c r="G338" i="1"/>
  <c r="K339" i="1"/>
  <c r="I340" i="1"/>
  <c r="M338" i="1"/>
  <c r="AA339" i="1"/>
  <c r="AB339" i="1"/>
  <c r="W341" i="1"/>
  <c r="Y340" i="1"/>
  <c r="Z340" i="1"/>
  <c r="Z339" i="1"/>
  <c r="E339" i="1"/>
  <c r="G339" i="1"/>
  <c r="B341" i="1"/>
  <c r="B339" i="4"/>
  <c r="C339" i="4"/>
  <c r="D340" i="1"/>
  <c r="L339" i="1"/>
  <c r="N339" i="1"/>
  <c r="K340" i="1"/>
  <c r="I341" i="1"/>
  <c r="W342" i="1"/>
  <c r="Y341" i="1"/>
  <c r="Z341" i="1"/>
  <c r="AA340" i="1"/>
  <c r="AB340" i="1"/>
  <c r="D341" i="1"/>
  <c r="B340" i="4"/>
  <c r="C340" i="4"/>
  <c r="D340" i="4"/>
  <c r="B342" i="1"/>
  <c r="E340" i="1"/>
  <c r="G340" i="1"/>
  <c r="F340" i="1"/>
  <c r="M340" i="1"/>
  <c r="K341" i="1"/>
  <c r="I342" i="1"/>
  <c r="AA341" i="1"/>
  <c r="AB341" i="1"/>
  <c r="Y342" i="1"/>
  <c r="Z342" i="1"/>
  <c r="W343" i="1"/>
  <c r="B343" i="1"/>
  <c r="B341" i="4"/>
  <c r="C341" i="4"/>
  <c r="D341" i="4"/>
  <c r="D342" i="1"/>
  <c r="F341" i="1"/>
  <c r="L341" i="1"/>
  <c r="N341" i="1"/>
  <c r="K342" i="1"/>
  <c r="I343" i="1"/>
  <c r="AB342" i="1"/>
  <c r="AA342" i="1"/>
  <c r="Y343" i="1"/>
  <c r="W344" i="1"/>
  <c r="G342" i="1"/>
  <c r="E342" i="1"/>
  <c r="F342" i="1"/>
  <c r="B344" i="1"/>
  <c r="D343" i="1"/>
  <c r="E343" i="1"/>
  <c r="B342" i="4"/>
  <c r="C342" i="4"/>
  <c r="N342" i="1"/>
  <c r="M342" i="1"/>
  <c r="L342" i="1"/>
  <c r="I344" i="1"/>
  <c r="K343" i="1"/>
  <c r="Y344" i="1"/>
  <c r="W345" i="1"/>
  <c r="AB343" i="1"/>
  <c r="AA343" i="1"/>
  <c r="Z343" i="1"/>
  <c r="D344" i="1"/>
  <c r="B345" i="1"/>
  <c r="B343" i="4"/>
  <c r="C343" i="4"/>
  <c r="G343" i="1"/>
  <c r="F343" i="1"/>
  <c r="I345" i="1"/>
  <c r="K344" i="1"/>
  <c r="M343" i="1"/>
  <c r="L343" i="1"/>
  <c r="W346" i="1"/>
  <c r="Y345" i="1"/>
  <c r="B346" i="1"/>
  <c r="D345" i="1"/>
  <c r="B344" i="4"/>
  <c r="C344" i="4"/>
  <c r="E344" i="1"/>
  <c r="G344" i="1"/>
  <c r="F344" i="1"/>
  <c r="I346" i="1"/>
  <c r="K345" i="1"/>
  <c r="L344" i="1"/>
  <c r="N344" i="1"/>
  <c r="Y346" i="1"/>
  <c r="W347" i="1"/>
  <c r="AB345" i="1"/>
  <c r="AA345" i="1"/>
  <c r="Z345" i="1"/>
  <c r="E345" i="1"/>
  <c r="B347" i="1"/>
  <c r="B345" i="4"/>
  <c r="C345" i="4"/>
  <c r="D346" i="1"/>
  <c r="M345" i="1"/>
  <c r="L345" i="1"/>
  <c r="I347" i="1"/>
  <c r="K346" i="1"/>
  <c r="AB346" i="1"/>
  <c r="AA346" i="1"/>
  <c r="Z346" i="1"/>
  <c r="W348" i="1"/>
  <c r="Y347" i="1"/>
  <c r="Z347" i="1"/>
  <c r="D347" i="1"/>
  <c r="B348" i="1"/>
  <c r="E346" i="1"/>
  <c r="G346" i="1"/>
  <c r="F346" i="1"/>
  <c r="K347" i="1"/>
  <c r="I348" i="1"/>
  <c r="L346" i="1"/>
  <c r="N346" i="1"/>
  <c r="M346" i="1"/>
  <c r="Y348" i="1"/>
  <c r="W349" i="1"/>
  <c r="AB347" i="1"/>
  <c r="AA347" i="1"/>
  <c r="E348" i="1"/>
  <c r="D348" i="1"/>
  <c r="B349" i="1"/>
  <c r="B347" i="4"/>
  <c r="C347" i="4"/>
  <c r="G347" i="1"/>
  <c r="K348" i="1"/>
  <c r="I349" i="1"/>
  <c r="M347" i="1"/>
  <c r="N347" i="1"/>
  <c r="L347" i="1"/>
  <c r="Y349" i="1"/>
  <c r="W350" i="1"/>
  <c r="AA348" i="1"/>
  <c r="AB348" i="1"/>
  <c r="D349" i="1"/>
  <c r="B348" i="4"/>
  <c r="C348" i="4"/>
  <c r="D348" i="4"/>
  <c r="B350" i="1"/>
  <c r="G348" i="1"/>
  <c r="K349" i="1"/>
  <c r="I350" i="1"/>
  <c r="L348" i="1"/>
  <c r="M348" i="1"/>
  <c r="N348" i="1"/>
  <c r="AB349" i="1"/>
  <c r="Y350" i="1"/>
  <c r="W351" i="1"/>
  <c r="Z349" i="1"/>
  <c r="D350" i="1"/>
  <c r="B349" i="4"/>
  <c r="C349" i="4"/>
  <c r="B351" i="1"/>
  <c r="F349" i="1"/>
  <c r="G349" i="1"/>
  <c r="E349" i="1"/>
  <c r="K350" i="1"/>
  <c r="I351" i="1"/>
  <c r="N349" i="1"/>
  <c r="L349" i="1"/>
  <c r="M349" i="1"/>
  <c r="W352" i="1"/>
  <c r="Y351" i="1"/>
  <c r="Z351" i="1"/>
  <c r="AB350" i="1"/>
  <c r="AA350" i="1"/>
  <c r="Z350" i="1"/>
  <c r="B350" i="4"/>
  <c r="C350" i="4"/>
  <c r="D351" i="1"/>
  <c r="B352" i="1"/>
  <c r="G350" i="1"/>
  <c r="F350" i="1"/>
  <c r="E350" i="1"/>
  <c r="N350" i="1"/>
  <c r="L350" i="1"/>
  <c r="M350" i="1"/>
  <c r="I352" i="1"/>
  <c r="K351" i="1"/>
  <c r="AA351" i="1"/>
  <c r="AB351" i="1"/>
  <c r="Y352" i="1"/>
  <c r="W353" i="1"/>
  <c r="B353" i="1"/>
  <c r="B351" i="4"/>
  <c r="C351" i="4"/>
  <c r="D351" i="4"/>
  <c r="D352" i="1"/>
  <c r="E351" i="1"/>
  <c r="G351" i="1"/>
  <c r="F351" i="1"/>
  <c r="I353" i="1"/>
  <c r="K352" i="1"/>
  <c r="L352" i="1"/>
  <c r="M351" i="1"/>
  <c r="L351" i="1"/>
  <c r="N351" i="1"/>
  <c r="Y353" i="1"/>
  <c r="Z353" i="1"/>
  <c r="W354" i="1"/>
  <c r="AB352" i="1"/>
  <c r="AA352" i="1"/>
  <c r="Z352" i="1"/>
  <c r="F352" i="1"/>
  <c r="E352" i="1"/>
  <c r="G352" i="1"/>
  <c r="D353" i="1"/>
  <c r="B354" i="1"/>
  <c r="B352" i="4"/>
  <c r="C352" i="4"/>
  <c r="M352" i="1"/>
  <c r="N352" i="1"/>
  <c r="I354" i="1"/>
  <c r="K353" i="1"/>
  <c r="Y354" i="1"/>
  <c r="Z354" i="1"/>
  <c r="W355" i="1"/>
  <c r="AA353" i="1"/>
  <c r="AB353" i="1"/>
  <c r="E353" i="1"/>
  <c r="G353" i="1"/>
  <c r="F353" i="1"/>
  <c r="B355" i="1"/>
  <c r="D354" i="1"/>
  <c r="E354" i="1"/>
  <c r="B353" i="4"/>
  <c r="C353" i="4"/>
  <c r="D353" i="4"/>
  <c r="I355" i="1"/>
  <c r="K354" i="1"/>
  <c r="M353" i="1"/>
  <c r="N353" i="1"/>
  <c r="L353" i="1"/>
  <c r="AA354" i="1"/>
  <c r="AB354" i="1"/>
  <c r="Y355" i="1"/>
  <c r="W356" i="1"/>
  <c r="B356" i="1"/>
  <c r="B354" i="4"/>
  <c r="C354" i="4"/>
  <c r="D354" i="4"/>
  <c r="D355" i="1"/>
  <c r="M354" i="1"/>
  <c r="L354" i="1"/>
  <c r="N354" i="1"/>
  <c r="I356" i="1"/>
  <c r="K355" i="1"/>
  <c r="L355" i="1"/>
  <c r="AB355" i="1"/>
  <c r="AA355" i="1"/>
  <c r="Z355" i="1"/>
  <c r="Y356" i="1"/>
  <c r="W357" i="1"/>
  <c r="G355" i="1"/>
  <c r="F355" i="1"/>
  <c r="D356" i="1"/>
  <c r="B357" i="1"/>
  <c r="B355" i="4"/>
  <c r="C355" i="4"/>
  <c r="K356" i="1"/>
  <c r="L356" i="1"/>
  <c r="I357" i="1"/>
  <c r="N355" i="1"/>
  <c r="M355" i="1"/>
  <c r="Y357" i="1"/>
  <c r="Z357" i="1"/>
  <c r="W358" i="1"/>
  <c r="D357" i="1"/>
  <c r="B358" i="1"/>
  <c r="B356" i="4"/>
  <c r="C356" i="4"/>
  <c r="G356" i="1"/>
  <c r="E356" i="1"/>
  <c r="I358" i="1"/>
  <c r="K357" i="1"/>
  <c r="M356" i="1"/>
  <c r="N356" i="1"/>
  <c r="Y358" i="1"/>
  <c r="Z358" i="1"/>
  <c r="W359" i="1"/>
  <c r="AB357" i="1"/>
  <c r="B357" i="4"/>
  <c r="C357" i="4"/>
  <c r="D357" i="4"/>
  <c r="B359" i="1"/>
  <c r="D358" i="1"/>
  <c r="E357" i="1"/>
  <c r="G357" i="1"/>
  <c r="F357" i="1"/>
  <c r="L357" i="1"/>
  <c r="N357" i="1"/>
  <c r="M357" i="1"/>
  <c r="I359" i="1"/>
  <c r="K358" i="1"/>
  <c r="Y359" i="1"/>
  <c r="Z359" i="1"/>
  <c r="W360" i="1"/>
  <c r="AB358" i="1"/>
  <c r="F358" i="1"/>
  <c r="G358" i="1"/>
  <c r="E358" i="1"/>
  <c r="B360" i="1"/>
  <c r="D359" i="1"/>
  <c r="B358" i="4"/>
  <c r="C358" i="4"/>
  <c r="K359" i="1"/>
  <c r="L359" i="1"/>
  <c r="I360" i="1"/>
  <c r="L358" i="1"/>
  <c r="N358" i="1"/>
  <c r="M358" i="1"/>
  <c r="AA359" i="1"/>
  <c r="AB359" i="1"/>
  <c r="Y360" i="1"/>
  <c r="W361" i="1"/>
  <c r="D360" i="1"/>
  <c r="B361" i="1"/>
  <c r="E359" i="1"/>
  <c r="G359" i="1"/>
  <c r="F359" i="1"/>
  <c r="I361" i="1"/>
  <c r="K360" i="1"/>
  <c r="N359" i="1"/>
  <c r="M359" i="1"/>
  <c r="Y361" i="1"/>
  <c r="Z361" i="1"/>
  <c r="W362" i="1"/>
  <c r="AB360" i="1"/>
  <c r="AA360" i="1"/>
  <c r="B362" i="1"/>
  <c r="D361" i="1"/>
  <c r="E360" i="1"/>
  <c r="G360" i="1"/>
  <c r="L360" i="1"/>
  <c r="N360" i="1"/>
  <c r="M360" i="1"/>
  <c r="I362" i="1"/>
  <c r="K361" i="1"/>
  <c r="W363" i="1"/>
  <c r="Y362" i="1"/>
  <c r="AB361" i="1"/>
  <c r="E361" i="1"/>
  <c r="G361" i="1"/>
  <c r="B363" i="1"/>
  <c r="D362" i="1"/>
  <c r="K362" i="1"/>
  <c r="L362" i="1"/>
  <c r="I363" i="1"/>
  <c r="L361" i="1"/>
  <c r="M361" i="1"/>
  <c r="N361" i="1"/>
  <c r="W364" i="1"/>
  <c r="Y363" i="1"/>
  <c r="B364" i="1"/>
  <c r="D363" i="1"/>
  <c r="E362" i="1"/>
  <c r="F362" i="1"/>
  <c r="G362" i="1"/>
  <c r="K363" i="1"/>
  <c r="I364" i="1"/>
  <c r="N362" i="1"/>
  <c r="M362" i="1"/>
  <c r="W365" i="1"/>
  <c r="Y364" i="1"/>
  <c r="AB363" i="1"/>
  <c r="Z363" i="1"/>
  <c r="G363" i="1"/>
  <c r="B365" i="1"/>
  <c r="D364" i="1"/>
  <c r="K364" i="1"/>
  <c r="I365" i="1"/>
  <c r="L363" i="1"/>
  <c r="M363" i="1"/>
  <c r="N363" i="1"/>
  <c r="AA364" i="1"/>
  <c r="AB364" i="1"/>
  <c r="Z364" i="1"/>
  <c r="W366" i="1"/>
  <c r="Y365" i="1"/>
  <c r="Z365" i="1"/>
  <c r="B366" i="1"/>
  <c r="D365" i="1"/>
  <c r="E364" i="1"/>
  <c r="G364" i="1"/>
  <c r="I366" i="1"/>
  <c r="K365" i="1"/>
  <c r="L364" i="1"/>
  <c r="W367" i="1"/>
  <c r="Y366" i="1"/>
  <c r="AA365" i="1"/>
  <c r="AB365" i="1"/>
  <c r="F365" i="1"/>
  <c r="E365" i="1"/>
  <c r="G365" i="1"/>
  <c r="D366" i="1"/>
  <c r="B367" i="1"/>
  <c r="N365" i="1"/>
  <c r="L365" i="1"/>
  <c r="I367" i="1"/>
  <c r="K366" i="1"/>
  <c r="AB366" i="1"/>
  <c r="Y367" i="1"/>
  <c r="Z367" i="1"/>
  <c r="W368" i="1"/>
  <c r="G366" i="1"/>
  <c r="F366" i="1"/>
  <c r="E366" i="1"/>
  <c r="B368" i="1"/>
  <c r="D367" i="1"/>
  <c r="L366" i="1"/>
  <c r="M366" i="1"/>
  <c r="N366" i="1"/>
  <c r="K367" i="1"/>
  <c r="I368" i="1"/>
  <c r="AB367" i="1"/>
  <c r="Y368" i="1"/>
  <c r="Z368" i="1"/>
  <c r="W369" i="1"/>
  <c r="F367" i="1"/>
  <c r="G367" i="1"/>
  <c r="B369" i="1"/>
  <c r="D368" i="1"/>
  <c r="E367" i="1"/>
  <c r="L367" i="1"/>
  <c r="N367" i="1"/>
  <c r="I369" i="1"/>
  <c r="K368" i="1"/>
  <c r="W370" i="1"/>
  <c r="Y369" i="1"/>
  <c r="Z369" i="1"/>
  <c r="AA368" i="1"/>
  <c r="AB368" i="1"/>
  <c r="G368" i="1"/>
  <c r="D369" i="1"/>
  <c r="B370" i="1"/>
  <c r="I370" i="1"/>
  <c r="K369" i="1"/>
  <c r="M368" i="1"/>
  <c r="N368" i="1"/>
  <c r="L368" i="1"/>
  <c r="Y370" i="1"/>
  <c r="AB369" i="1"/>
  <c r="G369" i="1"/>
  <c r="E369" i="1"/>
  <c r="D370" i="1"/>
  <c r="L369" i="1"/>
  <c r="N369" i="1"/>
  <c r="M369" i="1"/>
  <c r="K370" i="1"/>
  <c r="AB370" i="1"/>
  <c r="AA370" i="1"/>
  <c r="Z370" i="1"/>
  <c r="E370" i="1"/>
  <c r="M370" i="1"/>
  <c r="N370" i="1"/>
  <c r="L370" i="1"/>
  <c r="F38" i="12"/>
  <c r="F40" i="12"/>
  <c r="F42" i="12"/>
  <c r="F43" i="12"/>
  <c r="F44" i="12"/>
  <c r="F45" i="12"/>
  <c r="F47" i="12"/>
  <c r="E55" i="12"/>
  <c r="I55" i="12"/>
  <c r="D55" i="12"/>
  <c r="D57" i="12"/>
  <c r="H55" i="12"/>
  <c r="G55" i="12"/>
  <c r="H17" i="12"/>
  <c r="D38" i="12"/>
  <c r="H38" i="12"/>
  <c r="G38" i="12"/>
  <c r="I38" i="12"/>
  <c r="I40" i="12"/>
  <c r="I42" i="12"/>
  <c r="I43" i="12"/>
  <c r="I44" i="12"/>
  <c r="I45" i="12"/>
  <c r="I47" i="12"/>
  <c r="D41" i="12"/>
  <c r="G31" i="12"/>
  <c r="G30" i="12"/>
  <c r="G33" i="12"/>
  <c r="F80" i="12"/>
  <c r="I70" i="12"/>
  <c r="D80" i="12"/>
  <c r="H31" i="12"/>
  <c r="H30" i="12"/>
  <c r="H33" i="12"/>
  <c r="D40" i="12"/>
  <c r="G40" i="12"/>
  <c r="G42" i="12"/>
  <c r="G43" i="12"/>
  <c r="G44" i="12"/>
  <c r="D31" i="12"/>
  <c r="D30" i="12"/>
  <c r="D33" i="12"/>
  <c r="I41" i="12"/>
  <c r="E80" i="12"/>
  <c r="I80" i="12"/>
  <c r="F31" i="12"/>
  <c r="F30" i="12"/>
  <c r="F33" i="12"/>
  <c r="E31" i="12"/>
  <c r="E30" i="12"/>
  <c r="E33" i="12"/>
  <c r="G41" i="12"/>
  <c r="D70" i="12"/>
  <c r="I78" i="12"/>
  <c r="D56" i="12"/>
  <c r="D58" i="12"/>
  <c r="D59" i="12"/>
  <c r="D60" i="12"/>
  <c r="D62" i="12"/>
  <c r="F41" i="12"/>
  <c r="G80" i="12"/>
  <c r="H70" i="12"/>
  <c r="H71" i="12"/>
  <c r="H72" i="12"/>
  <c r="H73" i="12"/>
  <c r="H74" i="12"/>
  <c r="I31" i="12"/>
  <c r="I30" i="12"/>
  <c r="I33" i="12"/>
  <c r="H80" i="12"/>
  <c r="G70" i="12"/>
  <c r="G71" i="12"/>
  <c r="G72" i="12"/>
  <c r="G73" i="12"/>
  <c r="G74" i="12"/>
  <c r="G78" i="12"/>
  <c r="G56" i="12"/>
  <c r="G57" i="12"/>
  <c r="G58" i="12"/>
  <c r="G59" i="12"/>
  <c r="G60" i="12"/>
  <c r="G62" i="12"/>
  <c r="F70" i="12"/>
  <c r="E41" i="12"/>
  <c r="H78" i="12"/>
  <c r="E70" i="12"/>
  <c r="E71" i="12"/>
  <c r="E72" i="12"/>
  <c r="E73" i="12"/>
  <c r="E74" i="12"/>
  <c r="H41" i="12"/>
  <c r="E56" i="12"/>
  <c r="I71" i="12"/>
  <c r="I72" i="12"/>
  <c r="I73" i="12"/>
  <c r="I74" i="12"/>
  <c r="D71" i="12"/>
  <c r="D72" i="12"/>
  <c r="D73" i="12"/>
  <c r="D74" i="12"/>
  <c r="F71" i="12"/>
  <c r="F72" i="12"/>
  <c r="F73" i="12"/>
  <c r="F74" i="12"/>
  <c r="I37" i="12"/>
  <c r="I52" i="12"/>
  <c r="I57" i="12"/>
  <c r="I58" i="12"/>
  <c r="I59" i="12"/>
  <c r="F56" i="12"/>
  <c r="F57" i="12"/>
  <c r="F58" i="12"/>
  <c r="F59" i="12"/>
  <c r="D42" i="12"/>
  <c r="D43" i="12"/>
  <c r="D44" i="12"/>
  <c r="D45" i="12"/>
  <c r="D47" i="12"/>
  <c r="H56" i="12"/>
  <c r="E37" i="12"/>
  <c r="E52" i="12"/>
  <c r="H37" i="12"/>
  <c r="H52" i="12"/>
  <c r="E42" i="12"/>
  <c r="E43" i="12"/>
  <c r="E44" i="12"/>
  <c r="E40" i="12"/>
  <c r="H40" i="12"/>
  <c r="F19" i="12"/>
  <c r="F20" i="12"/>
  <c r="F21" i="12"/>
  <c r="I17" i="12"/>
  <c r="I19" i="12"/>
  <c r="G19" i="12"/>
  <c r="E19" i="12"/>
  <c r="E20" i="12"/>
  <c r="E21" i="12"/>
  <c r="E22" i="12"/>
  <c r="E24" i="12"/>
  <c r="E26" i="12"/>
  <c r="D17" i="12"/>
  <c r="D19" i="12"/>
  <c r="H19" i="12"/>
  <c r="G20" i="12"/>
  <c r="G21" i="12"/>
  <c r="G22" i="12"/>
  <c r="G24" i="12"/>
  <c r="G26" i="12"/>
  <c r="E57" i="12"/>
  <c r="E58" i="12"/>
  <c r="E59" i="12"/>
  <c r="E60" i="12"/>
  <c r="E62" i="12"/>
  <c r="F22" i="12"/>
  <c r="F24" i="12"/>
  <c r="F26" i="12"/>
  <c r="H42" i="12"/>
  <c r="H43" i="12"/>
  <c r="H44" i="12"/>
  <c r="H20" i="12"/>
  <c r="H21" i="12"/>
  <c r="H22" i="12"/>
  <c r="H24" i="12"/>
  <c r="H26" i="12"/>
  <c r="D20" i="12"/>
  <c r="D21" i="12"/>
  <c r="D22" i="12"/>
  <c r="D24" i="12"/>
  <c r="D26" i="12"/>
  <c r="I20" i="12"/>
  <c r="I21" i="12"/>
  <c r="I22" i="12"/>
  <c r="I24" i="12"/>
  <c r="I26" i="12"/>
  <c r="J15" i="21"/>
  <c r="J11" i="21"/>
  <c r="H17" i="21"/>
  <c r="H26" i="21"/>
  <c r="J26" i="21"/>
  <c r="D14" i="21"/>
  <c r="D18" i="21"/>
  <c r="I16" i="21"/>
  <c r="J16" i="21"/>
  <c r="J18" i="21"/>
  <c r="I17" i="21"/>
  <c r="J17" i="21"/>
  <c r="J25" i="21"/>
  <c r="F14" i="21"/>
  <c r="F13" i="21"/>
  <c r="D27" i="21"/>
  <c r="D19" i="21"/>
  <c r="D22" i="21"/>
  <c r="J21" i="21"/>
  <c r="F18" i="21"/>
  <c r="C27" i="21"/>
  <c r="D28" i="21"/>
  <c r="F27" i="21"/>
  <c r="F19" i="21"/>
  <c r="F22" i="21"/>
  <c r="E27" i="21"/>
  <c r="F28" i="21"/>
  <c r="D175" i="4"/>
  <c r="D355" i="4"/>
  <c r="D313" i="4"/>
  <c r="D289" i="4"/>
  <c r="D160" i="4"/>
  <c r="D157" i="4"/>
  <c r="D145" i="4"/>
  <c r="D135" i="4"/>
  <c r="D133" i="4"/>
  <c r="D128" i="4"/>
  <c r="D66" i="4"/>
  <c r="G370" i="1"/>
  <c r="F370" i="1"/>
  <c r="F368" i="1"/>
  <c r="E368" i="1"/>
  <c r="F369" i="1"/>
  <c r="S367" i="1"/>
  <c r="T367" i="1"/>
  <c r="U367" i="1"/>
  <c r="Z366" i="1"/>
  <c r="AA366" i="1"/>
  <c r="AA367" i="1"/>
  <c r="S365" i="1"/>
  <c r="T365" i="1"/>
  <c r="T366" i="1"/>
  <c r="U365" i="1"/>
  <c r="N364" i="1"/>
  <c r="M365" i="1"/>
  <c r="M364" i="1"/>
  <c r="U364" i="1"/>
  <c r="S364" i="1"/>
  <c r="E363" i="1"/>
  <c r="F364" i="1"/>
  <c r="F363" i="1"/>
  <c r="Z362" i="1"/>
  <c r="AB362" i="1"/>
  <c r="AA362" i="1"/>
  <c r="T361" i="1"/>
  <c r="S361" i="1"/>
  <c r="T362" i="1"/>
  <c r="U361" i="1"/>
  <c r="F360" i="1"/>
  <c r="F361" i="1"/>
  <c r="Z360" i="1"/>
  <c r="AA361" i="1"/>
  <c r="S358" i="1"/>
  <c r="T359" i="1"/>
  <c r="U358" i="1"/>
  <c r="T358" i="1"/>
  <c r="AA357" i="1"/>
  <c r="AA358" i="1"/>
  <c r="Z356" i="1"/>
  <c r="AA356" i="1"/>
  <c r="AB356" i="1"/>
  <c r="T356" i="1"/>
  <c r="U355" i="1"/>
  <c r="T355" i="1"/>
  <c r="S355" i="1"/>
  <c r="E355" i="1"/>
  <c r="F356" i="1"/>
  <c r="F354" i="1"/>
  <c r="G354" i="1"/>
  <c r="T350" i="1"/>
  <c r="U350" i="1"/>
  <c r="T351" i="1"/>
  <c r="S350" i="1"/>
  <c r="E347" i="1"/>
  <c r="B346" i="4"/>
  <c r="C346" i="4"/>
  <c r="D346" i="4"/>
  <c r="F347" i="1"/>
  <c r="F348" i="1"/>
  <c r="G345" i="1"/>
  <c r="F345" i="1"/>
  <c r="AA344" i="1"/>
  <c r="Z344" i="1"/>
  <c r="AB344" i="1"/>
  <c r="U344" i="1"/>
  <c r="T345" i="1"/>
  <c r="T344" i="1"/>
  <c r="M344" i="1"/>
  <c r="N343" i="1"/>
  <c r="S343" i="1"/>
  <c r="T343" i="1"/>
  <c r="U343" i="1"/>
  <c r="G341" i="1"/>
  <c r="E341" i="1"/>
  <c r="N340" i="1"/>
  <c r="M341" i="1"/>
  <c r="L340" i="1"/>
  <c r="B338" i="4"/>
  <c r="C338" i="4"/>
  <c r="D338" i="4"/>
  <c r="F339" i="1"/>
  <c r="L338" i="1"/>
  <c r="M339" i="1"/>
  <c r="N338" i="1"/>
  <c r="F338" i="1"/>
  <c r="E337" i="1"/>
  <c r="AB337" i="1"/>
  <c r="Z337" i="1"/>
  <c r="AA338" i="1"/>
  <c r="T334" i="1"/>
  <c r="T333" i="1"/>
  <c r="U333" i="1"/>
  <c r="L332" i="1"/>
  <c r="M332" i="1"/>
  <c r="AB331" i="1"/>
  <c r="AA331" i="1"/>
  <c r="AB328" i="1"/>
  <c r="AA329" i="1"/>
  <c r="Z324" i="1"/>
  <c r="AB324" i="1"/>
  <c r="AA324" i="1"/>
  <c r="AA325" i="1"/>
  <c r="E323" i="1"/>
  <c r="G323" i="1"/>
  <c r="F324" i="1"/>
  <c r="M321" i="1"/>
  <c r="M322" i="1"/>
  <c r="L321" i="1"/>
  <c r="S320" i="1"/>
  <c r="T321" i="1"/>
  <c r="U320" i="1"/>
  <c r="T320" i="1"/>
  <c r="U319" i="1"/>
  <c r="T319" i="1"/>
  <c r="S319" i="1"/>
  <c r="AA319" i="1"/>
  <c r="AA318" i="1"/>
  <c r="L317" i="1"/>
  <c r="M318" i="1"/>
  <c r="S317" i="1"/>
  <c r="U317" i="1"/>
  <c r="T317" i="1"/>
  <c r="Z316" i="1"/>
  <c r="AA316" i="1"/>
  <c r="Z315" i="1"/>
  <c r="AA315" i="1"/>
  <c r="AB315" i="1"/>
  <c r="G314" i="1"/>
  <c r="F314" i="1"/>
  <c r="N314" i="1"/>
  <c r="M314" i="1"/>
  <c r="M315" i="1"/>
  <c r="AB311" i="1"/>
  <c r="AA311" i="1"/>
  <c r="F311" i="1"/>
  <c r="B309" i="4"/>
  <c r="C309" i="4"/>
  <c r="D309" i="4"/>
  <c r="E310" i="1"/>
  <c r="M310" i="1"/>
  <c r="N310" i="1"/>
  <c r="M311" i="1"/>
  <c r="S309" i="1"/>
  <c r="U309" i="1"/>
  <c r="T309" i="1"/>
  <c r="T310" i="1"/>
  <c r="E307" i="1"/>
  <c r="F308" i="1"/>
  <c r="S291" i="1"/>
  <c r="T291" i="1"/>
  <c r="T292" i="1"/>
  <c r="U291" i="1"/>
  <c r="AA290" i="1"/>
  <c r="AA291" i="1"/>
  <c r="AB290" i="1"/>
  <c r="N289" i="1"/>
  <c r="M289" i="1"/>
  <c r="AA289" i="1"/>
  <c r="Z289" i="1"/>
  <c r="T287" i="1"/>
  <c r="U287" i="1"/>
  <c r="S287" i="1"/>
  <c r="T288" i="1"/>
  <c r="AA286" i="1"/>
  <c r="AA287" i="1"/>
  <c r="N286" i="1"/>
  <c r="M286" i="1"/>
  <c r="M287" i="1"/>
  <c r="N285" i="1"/>
  <c r="M285" i="1"/>
  <c r="S284" i="1"/>
  <c r="T285" i="1"/>
  <c r="U284" i="1"/>
  <c r="U283" i="1"/>
  <c r="S283" i="1"/>
  <c r="B281" i="4"/>
  <c r="C281" i="4"/>
  <c r="D281" i="4"/>
  <c r="E282" i="1"/>
  <c r="G282" i="1"/>
  <c r="S280" i="1"/>
  <c r="T280" i="1"/>
  <c r="T281" i="1"/>
  <c r="U280" i="1"/>
  <c r="T279" i="1"/>
  <c r="S279" i="1"/>
  <c r="U279" i="1"/>
  <c r="AB278" i="1"/>
  <c r="AA278" i="1"/>
  <c r="B277" i="4"/>
  <c r="C277" i="4"/>
  <c r="D277" i="4"/>
  <c r="E278" i="1"/>
  <c r="F279" i="1"/>
  <c r="S277" i="1"/>
  <c r="U277" i="1"/>
  <c r="T277" i="1"/>
  <c r="AB276" i="1"/>
  <c r="AA277" i="1"/>
  <c r="AA276" i="1"/>
  <c r="N276" i="1"/>
  <c r="M276" i="1"/>
  <c r="L275" i="1"/>
  <c r="N275" i="1"/>
  <c r="T276" i="1"/>
  <c r="T275" i="1"/>
  <c r="U275" i="1"/>
  <c r="S275" i="1"/>
  <c r="L273" i="1"/>
  <c r="M274" i="1"/>
  <c r="M273" i="1"/>
  <c r="U272" i="1"/>
  <c r="S272" i="1"/>
  <c r="T273" i="1"/>
  <c r="T272" i="1"/>
  <c r="AA272" i="1"/>
  <c r="AA273" i="1"/>
  <c r="AB271" i="1"/>
  <c r="AA271" i="1"/>
  <c r="U271" i="1"/>
  <c r="S271" i="1"/>
  <c r="T271" i="1"/>
  <c r="N270" i="1"/>
  <c r="M270" i="1"/>
  <c r="B268" i="4"/>
  <c r="C268" i="4"/>
  <c r="D268" i="4"/>
  <c r="F270" i="1"/>
  <c r="B263" i="4"/>
  <c r="C263" i="4"/>
  <c r="D263" i="4"/>
  <c r="F264" i="1"/>
  <c r="T263" i="1"/>
  <c r="U263" i="1"/>
  <c r="T264" i="1"/>
  <c r="S263" i="1"/>
  <c r="T262" i="1"/>
  <c r="S262" i="1"/>
  <c r="U262" i="1"/>
  <c r="U261" i="1"/>
  <c r="S261" i="1"/>
  <c r="T261" i="1"/>
  <c r="B260" i="4"/>
  <c r="C260" i="4"/>
  <c r="F261" i="1"/>
  <c r="B259" i="4"/>
  <c r="C259" i="4"/>
  <c r="D259" i="4"/>
  <c r="G260" i="1"/>
  <c r="S260" i="1"/>
  <c r="U260" i="1"/>
  <c r="T260" i="1"/>
  <c r="T258" i="1"/>
  <c r="T259" i="1"/>
  <c r="S258" i="1"/>
  <c r="U258" i="1"/>
  <c r="Z257" i="1"/>
  <c r="AA258" i="1"/>
  <c r="F256" i="1"/>
  <c r="F257" i="1"/>
  <c r="G256" i="1"/>
  <c r="L254" i="1"/>
  <c r="M255" i="1"/>
  <c r="G253" i="1"/>
  <c r="B252" i="4"/>
  <c r="C252" i="4"/>
  <c r="D252" i="4"/>
  <c r="F252" i="1"/>
  <c r="G252" i="1"/>
  <c r="N250" i="1"/>
  <c r="M251" i="1"/>
  <c r="L250" i="1"/>
  <c r="AA249" i="1"/>
  <c r="Z249" i="1"/>
  <c r="S249" i="1"/>
  <c r="U249" i="1"/>
  <c r="T250" i="1"/>
  <c r="T249" i="1"/>
  <c r="B247" i="4"/>
  <c r="C247" i="4"/>
  <c r="D247" i="4"/>
  <c r="G248" i="1"/>
  <c r="F249" i="1"/>
  <c r="M247" i="1"/>
  <c r="M248" i="1"/>
  <c r="L246" i="1"/>
  <c r="M246" i="1"/>
  <c r="S245" i="1"/>
  <c r="U245" i="1"/>
  <c r="T246" i="1"/>
  <c r="T245" i="1"/>
  <c r="N244" i="1"/>
  <c r="M244" i="1"/>
  <c r="AB242" i="1"/>
  <c r="AA243" i="1"/>
  <c r="AA242" i="1"/>
  <c r="AA241" i="1"/>
  <c r="AB241" i="1"/>
  <c r="G239" i="1"/>
  <c r="B238" i="4"/>
  <c r="C238" i="4"/>
  <c r="D239" i="4"/>
  <c r="F239" i="1"/>
  <c r="F240" i="1"/>
  <c r="U237" i="1"/>
  <c r="S237" i="1"/>
  <c r="T237" i="1"/>
  <c r="G235" i="1"/>
  <c r="E235" i="1"/>
  <c r="U235" i="1"/>
  <c r="T235" i="1"/>
  <c r="S235" i="1"/>
  <c r="T236" i="1"/>
  <c r="U231" i="1"/>
  <c r="T231" i="1"/>
  <c r="S231" i="1"/>
  <c r="T232" i="1"/>
  <c r="B229" i="4"/>
  <c r="C229" i="4"/>
  <c r="D229" i="4"/>
  <c r="E230" i="1"/>
  <c r="G230" i="1"/>
  <c r="F229" i="1"/>
  <c r="B228" i="4"/>
  <c r="C228" i="4"/>
  <c r="D228" i="4"/>
  <c r="E229" i="1"/>
  <c r="G228" i="1"/>
  <c r="F228" i="1"/>
  <c r="L225" i="1"/>
  <c r="M225" i="1"/>
  <c r="M226" i="1"/>
  <c r="N225" i="1"/>
  <c r="AA224" i="1"/>
  <c r="Z224" i="1"/>
  <c r="M224" i="1"/>
  <c r="N224" i="1"/>
  <c r="L223" i="1"/>
  <c r="M223" i="1"/>
  <c r="Z223" i="1"/>
  <c r="AA223" i="1"/>
  <c r="T222" i="1"/>
  <c r="U222" i="1"/>
  <c r="T223" i="1"/>
  <c r="S222" i="1"/>
  <c r="E222" i="1"/>
  <c r="B221" i="4"/>
  <c r="C221" i="4"/>
  <c r="D221" i="4"/>
  <c r="G222" i="1"/>
  <c r="F223" i="1"/>
  <c r="U221" i="1"/>
  <c r="S221" i="1"/>
  <c r="T221" i="1"/>
  <c r="Z220" i="1"/>
  <c r="AB220" i="1"/>
  <c r="AA220" i="1"/>
  <c r="AA221" i="1"/>
  <c r="N220" i="1"/>
  <c r="L220" i="1"/>
  <c r="M221" i="1"/>
  <c r="AA219" i="1"/>
  <c r="Z219" i="1"/>
  <c r="S219" i="1"/>
  <c r="T219" i="1"/>
  <c r="B216" i="4"/>
  <c r="C216" i="4"/>
  <c r="G217" i="1"/>
  <c r="F218" i="1"/>
  <c r="E216" i="1"/>
  <c r="B215" i="4"/>
  <c r="C215" i="4"/>
  <c r="D215" i="4"/>
  <c r="G216" i="1"/>
  <c r="F214" i="1"/>
  <c r="B212" i="4"/>
  <c r="C212" i="4"/>
  <c r="D212" i="4"/>
  <c r="G213" i="1"/>
  <c r="AB212" i="1"/>
  <c r="AA213" i="1"/>
  <c r="U211" i="1"/>
  <c r="T212" i="1"/>
  <c r="S211" i="1"/>
  <c r="T211" i="1"/>
  <c r="AA210" i="1"/>
  <c r="AA211" i="1"/>
  <c r="U206" i="1"/>
  <c r="T206" i="1"/>
  <c r="S206" i="1"/>
  <c r="T207" i="1"/>
  <c r="U205" i="1"/>
  <c r="S205" i="1"/>
  <c r="T205" i="1"/>
  <c r="G204" i="1"/>
  <c r="F205" i="1"/>
  <c r="B203" i="4"/>
  <c r="C203" i="4"/>
  <c r="D204" i="4"/>
  <c r="E204" i="1"/>
  <c r="G201" i="1"/>
  <c r="F202" i="1"/>
  <c r="B200" i="4"/>
  <c r="C200" i="4"/>
  <c r="D201" i="4"/>
  <c r="F201" i="1"/>
  <c r="N201" i="1"/>
  <c r="L201" i="1"/>
  <c r="M202" i="1"/>
  <c r="AA200" i="1"/>
  <c r="Z200" i="1"/>
  <c r="F199" i="1"/>
  <c r="E199" i="1"/>
  <c r="AA197" i="1"/>
  <c r="AA198" i="1"/>
  <c r="AB197" i="1"/>
  <c r="L196" i="1"/>
  <c r="M197" i="1"/>
  <c r="M196" i="1"/>
  <c r="T196" i="1"/>
  <c r="U196" i="1"/>
  <c r="T197" i="1"/>
  <c r="B194" i="4"/>
  <c r="C194" i="4"/>
  <c r="D194" i="4"/>
  <c r="G195" i="1"/>
  <c r="F193" i="1"/>
  <c r="E193" i="1"/>
  <c r="F192" i="1"/>
  <c r="B191" i="4"/>
  <c r="C191" i="4"/>
  <c r="D191" i="4"/>
  <c r="G192" i="1"/>
  <c r="U189" i="1"/>
  <c r="T190" i="1"/>
  <c r="S189" i="1"/>
  <c r="T189" i="1"/>
  <c r="AA189" i="1"/>
  <c r="Z189" i="1"/>
  <c r="AA190" i="1"/>
  <c r="S188" i="1"/>
  <c r="U188" i="1"/>
  <c r="T188" i="1"/>
  <c r="U185" i="1"/>
  <c r="S185" i="1"/>
  <c r="T186" i="1"/>
  <c r="T185" i="1"/>
  <c r="AA185" i="1"/>
  <c r="AB185" i="1"/>
  <c r="Z184" i="1"/>
  <c r="AA184" i="1"/>
  <c r="AB184" i="1"/>
  <c r="T184" i="1"/>
  <c r="S184" i="1"/>
  <c r="U184" i="1"/>
  <c r="L183" i="1"/>
  <c r="M183" i="1"/>
  <c r="M184" i="1"/>
  <c r="N182" i="1"/>
  <c r="M182" i="1"/>
  <c r="B180" i="4"/>
  <c r="C180" i="4"/>
  <c r="D180" i="4"/>
  <c r="G181" i="1"/>
  <c r="F182" i="1"/>
  <c r="Z181" i="1"/>
  <c r="AA181" i="1"/>
  <c r="AA182" i="1"/>
  <c r="AB181" i="1"/>
  <c r="S178" i="1"/>
  <c r="U178" i="1"/>
  <c r="T179" i="1"/>
  <c r="T178" i="1"/>
  <c r="T177" i="1"/>
  <c r="S177" i="1"/>
  <c r="U177" i="1"/>
  <c r="L176" i="1"/>
  <c r="M177" i="1"/>
  <c r="F176" i="1"/>
  <c r="B174" i="4"/>
  <c r="C174" i="4"/>
  <c r="G175" i="1"/>
  <c r="Z84" i="1"/>
  <c r="AA84" i="1"/>
  <c r="L78" i="1"/>
  <c r="N78" i="1"/>
  <c r="C77" i="2"/>
  <c r="F75" i="1"/>
  <c r="E75" i="1"/>
  <c r="B72" i="4"/>
  <c r="C72" i="4"/>
  <c r="D72" i="4"/>
  <c r="G73" i="1"/>
  <c r="B72" i="2"/>
  <c r="AA73" i="1"/>
  <c r="AB73" i="1"/>
  <c r="E72" i="2"/>
  <c r="M72" i="1"/>
  <c r="N72" i="1"/>
  <c r="C71" i="2"/>
  <c r="M73" i="1"/>
  <c r="T72" i="1"/>
  <c r="U72" i="1"/>
  <c r="D71" i="2"/>
  <c r="T73" i="1"/>
  <c r="S72" i="1"/>
  <c r="F72" i="1"/>
  <c r="E72" i="1"/>
  <c r="E71" i="1"/>
  <c r="F71" i="1"/>
  <c r="S70" i="1"/>
  <c r="T71" i="1"/>
  <c r="T70" i="1"/>
  <c r="B68" i="4"/>
  <c r="C68" i="4"/>
  <c r="D68" i="4"/>
  <c r="E69" i="1"/>
  <c r="F69" i="1"/>
  <c r="F70" i="1"/>
  <c r="AA70" i="1"/>
  <c r="Z69" i="1"/>
  <c r="AB69" i="1"/>
  <c r="E68" i="2"/>
  <c r="AA68" i="1"/>
  <c r="Z68" i="1"/>
  <c r="S68" i="1"/>
  <c r="T69" i="1"/>
  <c r="T68" i="1"/>
  <c r="B62" i="4"/>
  <c r="C62" i="4"/>
  <c r="D62" i="4"/>
  <c r="E63" i="1"/>
  <c r="G62" i="1"/>
  <c r="B61" i="2"/>
  <c r="E62" i="1"/>
  <c r="L58" i="1"/>
  <c r="N58" i="1"/>
  <c r="C57" i="2"/>
  <c r="U58" i="1"/>
  <c r="D57" i="2"/>
  <c r="T58" i="1"/>
  <c r="S58" i="1"/>
  <c r="AA58" i="1"/>
  <c r="AA57" i="1"/>
  <c r="Z57" i="1"/>
  <c r="AA56" i="1"/>
  <c r="AB56" i="1"/>
  <c r="E55" i="2"/>
  <c r="L56" i="1"/>
  <c r="M57" i="1"/>
  <c r="M56" i="1"/>
  <c r="G56" i="1"/>
  <c r="B55" i="2"/>
  <c r="F57" i="1"/>
  <c r="B55" i="4"/>
  <c r="C55" i="4"/>
  <c r="U55" i="1"/>
  <c r="D54" i="2"/>
  <c r="S55" i="1"/>
  <c r="T55" i="1"/>
  <c r="T56" i="1"/>
  <c r="B54" i="4"/>
  <c r="C54" i="4"/>
  <c r="G55" i="1"/>
  <c r="B54" i="2"/>
  <c r="F55" i="1"/>
  <c r="E55" i="1"/>
  <c r="G54" i="1"/>
  <c r="B53" i="2"/>
  <c r="B53" i="4"/>
  <c r="C53" i="4"/>
  <c r="D53" i="4"/>
  <c r="F54" i="1"/>
  <c r="G50" i="1"/>
  <c r="B49" i="2"/>
  <c r="F50" i="1"/>
  <c r="E50" i="1"/>
  <c r="F51" i="1"/>
  <c r="D61" i="4"/>
  <c r="D75" i="4"/>
  <c r="D73" i="4"/>
  <c r="D292" i="4"/>
  <c r="D349" i="4"/>
  <c r="D265" i="4"/>
  <c r="D261" i="4"/>
  <c r="D242" i="4"/>
  <c r="D223" i="4"/>
  <c r="T368" i="1"/>
  <c r="S344" i="1"/>
  <c r="T283" i="1"/>
  <c r="D20" i="4"/>
  <c r="D117" i="4"/>
  <c r="U83" i="1"/>
  <c r="D82" i="2"/>
  <c r="T84" i="1"/>
  <c r="S83" i="1"/>
  <c r="U80" i="1"/>
  <c r="D79" i="2"/>
  <c r="S80" i="1"/>
  <c r="T80" i="1"/>
  <c r="T81" i="1"/>
  <c r="U77" i="1"/>
  <c r="D76" i="2"/>
  <c r="S77" i="1"/>
  <c r="T78" i="1"/>
  <c r="T76" i="1"/>
  <c r="U75" i="1"/>
  <c r="D74" i="2"/>
  <c r="S66" i="1"/>
  <c r="T66" i="1"/>
  <c r="T67" i="1"/>
  <c r="U66" i="1"/>
  <c r="D65" i="2"/>
  <c r="S65" i="1"/>
  <c r="T65" i="1"/>
  <c r="B64" i="4"/>
  <c r="C64" i="4"/>
  <c r="D64" i="4"/>
  <c r="G65" i="1"/>
  <c r="B64" i="2"/>
  <c r="L64" i="1"/>
  <c r="M65" i="1"/>
  <c r="U62" i="1"/>
  <c r="D61" i="2"/>
  <c r="T62" i="1"/>
  <c r="M61" i="1"/>
  <c r="M62" i="1"/>
  <c r="Z61" i="1"/>
  <c r="AA62" i="1"/>
  <c r="AA61" i="1"/>
  <c r="S60" i="1"/>
  <c r="T61" i="1"/>
  <c r="N59" i="1"/>
  <c r="C58" i="2"/>
  <c r="M60" i="1"/>
  <c r="U54" i="1"/>
  <c r="D53" i="2"/>
  <c r="S54" i="1"/>
  <c r="L54" i="1"/>
  <c r="N54" i="1"/>
  <c r="C53" i="2"/>
  <c r="U53" i="1"/>
  <c r="D52" i="2"/>
  <c r="S53" i="1"/>
  <c r="T52" i="1"/>
  <c r="S52" i="1"/>
  <c r="AB52" i="1"/>
  <c r="E51" i="2"/>
  <c r="AA53" i="1"/>
  <c r="Z52" i="1"/>
  <c r="B51" i="4"/>
  <c r="C51" i="4"/>
  <c r="D51" i="4"/>
  <c r="E52" i="1"/>
  <c r="M50" i="1"/>
  <c r="L50" i="1"/>
  <c r="Z50" i="1"/>
  <c r="AA50" i="1"/>
  <c r="G48" i="1"/>
  <c r="B47" i="2"/>
  <c r="F49" i="1"/>
  <c r="B47" i="4"/>
  <c r="C47" i="4"/>
  <c r="D47" i="4"/>
  <c r="F48" i="1"/>
  <c r="U48" i="1"/>
  <c r="D47" i="2"/>
  <c r="T48" i="1"/>
  <c r="S48" i="1"/>
  <c r="D225" i="4"/>
  <c r="D339" i="4"/>
  <c r="D332" i="4"/>
  <c r="D324" i="4"/>
  <c r="D301" i="4"/>
  <c r="D284" i="4"/>
  <c r="D282" i="4"/>
  <c r="D271" i="4"/>
  <c r="D253" i="4"/>
  <c r="D250" i="4"/>
  <c r="D243" i="4"/>
  <c r="D220" i="4"/>
  <c r="D209" i="4"/>
  <c r="D193" i="4"/>
  <c r="D186" i="4"/>
  <c r="D183" i="4"/>
  <c r="D167" i="4"/>
  <c r="D155" i="4"/>
  <c r="D146" i="4"/>
  <c r="D141" i="4"/>
  <c r="D125" i="4"/>
  <c r="D106" i="4"/>
  <c r="D101" i="4"/>
  <c r="D96" i="4"/>
  <c r="D94" i="4"/>
  <c r="D90" i="4"/>
  <c r="D88" i="4"/>
  <c r="D86" i="4"/>
  <c r="AB85" i="1"/>
  <c r="E84" i="2"/>
  <c r="D83" i="4"/>
  <c r="AA83" i="1"/>
  <c r="Z82" i="1"/>
  <c r="D79" i="4"/>
  <c r="AA78" i="1"/>
  <c r="F77" i="1"/>
  <c r="AA77" i="1"/>
  <c r="N76" i="1"/>
  <c r="C75" i="2"/>
  <c r="F76" i="1"/>
  <c r="D76" i="4"/>
  <c r="L76" i="1"/>
  <c r="L74" i="1"/>
  <c r="E74" i="1"/>
  <c r="M68" i="1"/>
  <c r="L61" i="1"/>
  <c r="B60" i="4"/>
  <c r="C60" i="4"/>
  <c r="D60" i="4"/>
  <c r="L59" i="1"/>
  <c r="F59" i="1"/>
  <c r="F53" i="1"/>
  <c r="G52" i="1"/>
  <c r="B51" i="2"/>
  <c r="AA52" i="1"/>
  <c r="M51" i="1"/>
  <c r="AA48" i="1"/>
  <c r="D44" i="4"/>
  <c r="D13" i="4"/>
  <c r="T75" i="1"/>
  <c r="T49" i="1"/>
  <c r="T77" i="1"/>
  <c r="S62" i="1"/>
  <c r="D9" i="4"/>
  <c r="D356" i="4"/>
  <c r="D345" i="4"/>
  <c r="D343" i="4"/>
  <c r="D337" i="4"/>
  <c r="D329" i="4"/>
  <c r="D325" i="4"/>
  <c r="D315" i="4"/>
  <c r="D307" i="4"/>
  <c r="D303" i="4"/>
  <c r="D297" i="4"/>
  <c r="D290" i="4"/>
  <c r="D236" i="4"/>
  <c r="D231" i="4"/>
  <c r="D226" i="4"/>
  <c r="D217" i="4"/>
  <c r="D205" i="4"/>
  <c r="D199" i="4"/>
  <c r="D195" i="4"/>
  <c r="D189" i="4"/>
  <c r="D187" i="4"/>
  <c r="D177" i="4"/>
  <c r="D169" i="4"/>
  <c r="D162" i="4"/>
  <c r="D153" i="4"/>
  <c r="D151" i="4"/>
  <c r="D137" i="4"/>
  <c r="D130" i="4"/>
  <c r="D124" i="4"/>
  <c r="D99" i="4"/>
  <c r="D92" i="4"/>
  <c r="AA86" i="1"/>
  <c r="AA79" i="1"/>
  <c r="E76" i="1"/>
  <c r="F66" i="1"/>
  <c r="N64" i="1"/>
  <c r="C63" i="2"/>
  <c r="F64" i="1"/>
  <c r="M63" i="1"/>
  <c r="N61" i="1"/>
  <c r="C60" i="2"/>
  <c r="AB61" i="1"/>
  <c r="E60" i="2"/>
  <c r="M55" i="1"/>
  <c r="M54" i="1"/>
  <c r="F52" i="1"/>
  <c r="AB51" i="1"/>
  <c r="E50" i="2"/>
  <c r="T54" i="1"/>
  <c r="S75" i="1"/>
  <c r="D56" i="4"/>
  <c r="D39" i="4"/>
  <c r="D33" i="4"/>
  <c r="D29" i="4"/>
  <c r="D16" i="4"/>
  <c r="D10" i="4"/>
  <c r="S145" i="1"/>
  <c r="U145" i="1"/>
  <c r="T145" i="1"/>
  <c r="T138" i="1"/>
  <c r="S138" i="1"/>
  <c r="S132" i="1"/>
  <c r="T132" i="1"/>
  <c r="S130" i="1"/>
  <c r="T130" i="1"/>
  <c r="U123" i="1"/>
  <c r="S123" i="1"/>
  <c r="S95" i="1"/>
  <c r="T95" i="1"/>
  <c r="T96" i="1"/>
  <c r="S89" i="1"/>
  <c r="U89" i="1"/>
  <c r="B37" i="4"/>
  <c r="C37" i="4"/>
  <c r="D37" i="4"/>
  <c r="F38" i="1"/>
  <c r="Z4" i="1"/>
  <c r="E3" i="3"/>
  <c r="AA5" i="1"/>
  <c r="D34" i="4"/>
  <c r="D18" i="4"/>
  <c r="D14" i="4"/>
  <c r="D11" i="4"/>
  <c r="D6" i="4"/>
  <c r="U311" i="1"/>
  <c r="S311" i="1"/>
  <c r="S306" i="1"/>
  <c r="T306" i="1"/>
  <c r="U174" i="1"/>
  <c r="S174" i="1"/>
  <c r="T175" i="1"/>
  <c r="T171" i="1"/>
  <c r="U170" i="1"/>
  <c r="T167" i="1"/>
  <c r="T166" i="1"/>
  <c r="U162" i="1"/>
  <c r="T162" i="1"/>
  <c r="S162" i="1"/>
  <c r="S161" i="1"/>
  <c r="T161" i="1"/>
  <c r="D26" i="4"/>
  <c r="D23" i="4"/>
  <c r="D7" i="4"/>
  <c r="U340" i="1"/>
  <c r="S340" i="1"/>
  <c r="S335" i="1"/>
  <c r="T335" i="1"/>
  <c r="S228" i="1"/>
  <c r="U228" i="1"/>
  <c r="S214" i="1"/>
  <c r="U214" i="1"/>
  <c r="T318" i="1"/>
  <c r="S175" i="1"/>
  <c r="U175" i="1"/>
  <c r="T176" i="1"/>
  <c r="U168" i="1"/>
  <c r="S168" i="1"/>
  <c r="U167" i="1"/>
  <c r="S167" i="1"/>
  <c r="U164" i="1"/>
  <c r="S164" i="1"/>
  <c r="S133" i="1"/>
  <c r="T133" i="1"/>
  <c r="U96" i="1"/>
  <c r="S96" i="1"/>
  <c r="U41" i="1"/>
  <c r="D40" i="2"/>
  <c r="T41" i="1"/>
  <c r="U337" i="1"/>
  <c r="U335" i="1"/>
  <c r="U18" i="1"/>
  <c r="D17" i="2"/>
  <c r="T253" i="1"/>
  <c r="D105" i="4"/>
  <c r="D113" i="4"/>
  <c r="D121" i="4"/>
  <c r="D129" i="4"/>
  <c r="D134" i="4"/>
  <c r="D142" i="4"/>
  <c r="D150" i="4"/>
  <c r="D158" i="4"/>
  <c r="D166" i="4"/>
  <c r="D174" i="4"/>
  <c r="D182" i="4"/>
  <c r="D197" i="4"/>
  <c r="D213" i="4"/>
  <c r="D219" i="4"/>
  <c r="D235" i="4"/>
  <c r="D245" i="4"/>
  <c r="D251" i="4"/>
  <c r="D111" i="4"/>
  <c r="D119" i="4"/>
  <c r="D127" i="4"/>
  <c r="D140" i="4"/>
  <c r="D148" i="4"/>
  <c r="D156" i="4"/>
  <c r="D164" i="4"/>
  <c r="D172" i="4"/>
  <c r="D188" i="4"/>
  <c r="D192" i="4"/>
  <c r="D208" i="4"/>
  <c r="D216" i="4"/>
  <c r="D224" i="4"/>
  <c r="D232" i="4"/>
  <c r="D240" i="4"/>
  <c r="D248" i="4"/>
  <c r="D256" i="4"/>
  <c r="D264" i="4"/>
  <c r="D272" i="4"/>
  <c r="D280" i="4"/>
  <c r="D288" i="4"/>
  <c r="D296" i="4"/>
  <c r="D304" i="4"/>
  <c r="D312" i="4"/>
  <c r="D320" i="4"/>
  <c r="D328" i="4"/>
  <c r="D336" i="4"/>
  <c r="D344" i="4"/>
  <c r="D352" i="4"/>
  <c r="D190" i="4"/>
  <c r="D198" i="4"/>
  <c r="D206" i="4"/>
  <c r="D214" i="4"/>
  <c r="D222" i="4"/>
  <c r="D246" i="4"/>
  <c r="D254" i="4"/>
  <c r="D262" i="4"/>
  <c r="D270" i="4"/>
  <c r="D278" i="4"/>
  <c r="D286" i="4"/>
  <c r="D294" i="4"/>
  <c r="D302" i="4"/>
  <c r="D310" i="4"/>
  <c r="D318" i="4"/>
  <c r="D326" i="4"/>
  <c r="D334" i="4"/>
  <c r="D342" i="4"/>
  <c r="D350" i="4"/>
  <c r="D358" i="4"/>
  <c r="D238" i="4"/>
  <c r="D203" i="4"/>
  <c r="D54" i="4"/>
  <c r="D52" i="4"/>
  <c r="D230" i="4"/>
  <c r="D48" i="4"/>
  <c r="D69" i="4"/>
  <c r="D181" i="4"/>
  <c r="D65" i="4"/>
  <c r="D55" i="4"/>
  <c r="D260" i="4"/>
  <c r="D63" i="4"/>
  <c r="D347" i="4"/>
  <c r="D200" i="4"/>
  <c r="D38" i="4"/>
  <c r="D269" i="4"/>
  <c r="F75" i="12"/>
  <c r="G75" i="12"/>
  <c r="D75" i="12"/>
  <c r="D76" i="12"/>
  <c r="D81" i="12"/>
  <c r="D83" i="12"/>
  <c r="I76" i="12"/>
  <c r="I81" i="12"/>
  <c r="I83" i="12"/>
  <c r="I75" i="12"/>
  <c r="E75" i="12"/>
  <c r="E76" i="12"/>
  <c r="E81" i="12"/>
  <c r="E83" i="12"/>
  <c r="H75" i="12"/>
  <c r="H76" i="12"/>
  <c r="H81" i="12"/>
  <c r="H83" i="12"/>
  <c r="H58" i="12"/>
  <c r="H59" i="12"/>
  <c r="H60" i="12"/>
  <c r="H62" i="12"/>
  <c r="F60" i="12"/>
  <c r="F62" i="12"/>
  <c r="I60" i="12"/>
  <c r="I62" i="12"/>
  <c r="H45" i="12"/>
  <c r="H47" i="12"/>
  <c r="G45" i="12"/>
  <c r="G47" i="12"/>
  <c r="E45" i="12"/>
  <c r="E47" i="12"/>
  <c r="J27" i="21"/>
  <c r="I27" i="21"/>
  <c r="J19" i="21"/>
  <c r="J22" i="21"/>
  <c r="J28" i="21"/>
  <c r="H27" i="21"/>
  <c r="H19" i="21"/>
  <c r="H22" i="21"/>
  <c r="H21" i="21"/>
  <c r="G76" i="12"/>
  <c r="G81" i="12"/>
  <c r="G83" i="12"/>
  <c r="F76" i="12"/>
  <c r="F81" i="12"/>
  <c r="F83" i="12"/>
  <c r="H28" i="21"/>
  <c r="G27" i="21"/>
</calcChain>
</file>

<file path=xl/comments1.xml><?xml version="1.0" encoding="utf-8"?>
<comments xmlns="http://schemas.openxmlformats.org/spreadsheetml/2006/main">
  <authors>
    <author>Autor</author>
  </authors>
  <commentList>
    <comment ref="C53" authorId="0" shapeId="0">
      <text>
        <r>
          <rPr>
            <b/>
            <sz val="9"/>
            <color indexed="81"/>
            <rFont val="Segoe UI"/>
            <family val="2"/>
          </rPr>
          <t>Flexi-Zeitbudget</t>
        </r>
      </text>
    </comment>
  </commentList>
</comments>
</file>

<file path=xl/sharedStrings.xml><?xml version="1.0" encoding="utf-8"?>
<sst xmlns="http://schemas.openxmlformats.org/spreadsheetml/2006/main" count="355" uniqueCount="235">
  <si>
    <t>Alleinstehende</t>
  </si>
  <si>
    <t>Lebenspartnerschaft mit einem Kind</t>
  </si>
  <si>
    <t>Lebenspartnerschaft mit zwei Kindern</t>
  </si>
  <si>
    <t>Alleinerziehend mit einem Kind</t>
  </si>
  <si>
    <t>Einkom-men</t>
  </si>
  <si>
    <t>EKSt.</t>
  </si>
  <si>
    <t>Soz.vers. beiträge</t>
  </si>
  <si>
    <t>verfügbares Einkommen</t>
  </si>
  <si>
    <t>Grenzabga-bensatz</t>
  </si>
  <si>
    <t>Durchschnitts-
abgabensatz</t>
  </si>
  <si>
    <t>Lebenspartnerschaft 1 Kind</t>
  </si>
  <si>
    <t>Lebenspartnerschaft 2 Kinder</t>
  </si>
  <si>
    <t>Alleinerziehend 1 Kind</t>
  </si>
  <si>
    <t>Einkommen</t>
  </si>
  <si>
    <t>Nettosteuersatz</t>
  </si>
  <si>
    <t>Kindergeld</t>
  </si>
  <si>
    <t>Basis-sicherung</t>
  </si>
  <si>
    <t>Sozialversicherungssatz</t>
  </si>
  <si>
    <t>Bürgerdividende</t>
  </si>
  <si>
    <t>Finanzierungssaldo der Reformen</t>
  </si>
  <si>
    <t>Realisierungs-</t>
  </si>
  <si>
    <t>Nettoeffekt
Mrd €</t>
  </si>
  <si>
    <t>quote</t>
  </si>
  <si>
    <t>Einkommen- und Unternehmensteuer s.u.</t>
  </si>
  <si>
    <t>einheitlicher Umsatzsteuersatz s.u.</t>
  </si>
  <si>
    <t>Vermögensteuer s.u.</t>
  </si>
  <si>
    <t>Senkung Rentenniveau</t>
  </si>
  <si>
    <t>Kindergeld alt</t>
  </si>
  <si>
    <t>Arbeitslosengeld I</t>
  </si>
  <si>
    <t>Selbstfinanzierung</t>
  </si>
  <si>
    <t>Elterngeld</t>
  </si>
  <si>
    <t>Bafög</t>
  </si>
  <si>
    <t>Abschaffung Erbschaftsteuer</t>
  </si>
  <si>
    <t>Anzahl</t>
  </si>
  <si>
    <t>€/Monat</t>
  </si>
  <si>
    <t>Mrd. €</t>
  </si>
  <si>
    <t>Ausgaben Kindergeld neu</t>
  </si>
  <si>
    <t>Ausgaben Babygeld</t>
  </si>
  <si>
    <t>Überschuss + / Fehlbetrag -</t>
  </si>
  <si>
    <t>privat</t>
  </si>
  <si>
    <t>Staat</t>
  </si>
  <si>
    <t>Gesamt</t>
  </si>
  <si>
    <t>Umsatzsteuer neu</t>
  </si>
  <si>
    <t>Steuersatz</t>
  </si>
  <si>
    <t>Arbeitnehmerentgelte</t>
  </si>
  <si>
    <t>Unternehmens- und Vermögenseinkommen</t>
  </si>
  <si>
    <t>Privatvermögen</t>
  </si>
  <si>
    <t>theoret. Aufkommen VSt.</t>
  </si>
  <si>
    <t>Erwachsene</t>
  </si>
  <si>
    <t>Anteil am Volkseinkommen:</t>
  </si>
  <si>
    <t>Babygeld</t>
  </si>
  <si>
    <t>Abschaffung Riester- und Rürupp-Rente</t>
  </si>
  <si>
    <t>Ökologische Finanzreform</t>
  </si>
  <si>
    <t>VSt</t>
  </si>
  <si>
    <t>davon steuerpflichtig bei einem  Freibetrag von 500.000 €</t>
  </si>
  <si>
    <t>Saldo vor Bürgerdividende</t>
  </si>
  <si>
    <t>Ausgaben Bürgerdividende</t>
  </si>
  <si>
    <t>Alleinstehend</t>
  </si>
  <si>
    <t>Alleinerziehend</t>
  </si>
  <si>
    <t>Bedarfsgemeinschaft</t>
  </si>
  <si>
    <t>1 Kind unter 7</t>
  </si>
  <si>
    <t>2 Kinder unter 14</t>
  </si>
  <si>
    <t>ohne Kind</t>
  </si>
  <si>
    <t>1 Kind unter 14</t>
  </si>
  <si>
    <t>Bürgerdividende:</t>
  </si>
  <si>
    <t>Bruttowarmmiete</t>
  </si>
  <si>
    <t>verfügbares Einkommen (netto)</t>
  </si>
  <si>
    <t>Erwerbseinkommen brutto bei einem Stundensatz von</t>
  </si>
  <si>
    <t>Sozialvers.beiträge Arbeitnehmer</t>
  </si>
  <si>
    <t>Einkommensteuer</t>
  </si>
  <si>
    <t>Mehreinkommen bei Arbeit gegenüber Harz IV</t>
  </si>
  <si>
    <t>Sozialvers.beiträge</t>
  </si>
  <si>
    <t>vor der Reform</t>
  </si>
  <si>
    <t>nach der Reform</t>
  </si>
  <si>
    <t>Kapitalgesellschaft</t>
  </si>
  <si>
    <t>Personengesellschaft</t>
  </si>
  <si>
    <t>Umsatzerlöse</t>
  </si>
  <si>
    <t>Lohnnebenkostensenkung durch Reform</t>
  </si>
  <si>
    <t>Flat-Tax</t>
  </si>
  <si>
    <t>Sozialabgaben</t>
  </si>
  <si>
    <t>Gesamtbelastung</t>
  </si>
  <si>
    <t>http://www.manager-magazin.de/finanzen/artikel/deutsche-bundesbank-studie-durchschnittsvermoegen-bei-200-000-euro-a-1083419.html</t>
  </si>
  <si>
    <t>Eingabe Reformparamter</t>
  </si>
  <si>
    <t>Parameter</t>
  </si>
  <si>
    <t>Finanzierungssaldo</t>
  </si>
  <si>
    <t>Auswirkung auf Unternehmen</t>
  </si>
  <si>
    <t>Bsp. Ausw. Unt.</t>
  </si>
  <si>
    <t>Gewinn nach Steuern und Abgaben</t>
  </si>
  <si>
    <t>Gewinn vor Steuern</t>
  </si>
  <si>
    <t>davon Bruttolöhne</t>
  </si>
  <si>
    <t>Wie wirkt sich die Reform auf den Gewinn nach Steuern (und Abgaben) aus?</t>
  </si>
  <si>
    <t>Sind die Reformvorschläge finanzierbar?</t>
  </si>
  <si>
    <t>Harz IV - BD</t>
  </si>
  <si>
    <t>fikitve Sozialversicherungsbeiträge Arbeitnehmer</t>
  </si>
  <si>
    <t>fiktive Lohnsteuer</t>
  </si>
  <si>
    <t>fiktives Bruttoeinkommen</t>
  </si>
  <si>
    <t>Verfügbares Einkommen: Harz IV, Arbeit + Bürgerdividene, "Stundensatz" Harz IV nach Familienstand</t>
  </si>
  <si>
    <t>Netto-Einkommensteuer in %</t>
  </si>
  <si>
    <t>Die Bürgerdividende ersetzt den Grundfreibeitrag in der EInkommensteuer. Hier wird der Nettoeinkommensteuersatz berechnet, wenn man von der Bruttoeinkommensteuer die Bürgerdividende abzieht.</t>
  </si>
  <si>
    <t>ESt + Sozialabgaben ./. Bürgerdividende in Bezug auf das Erwerbseinkommen</t>
  </si>
  <si>
    <t>Verfügbares Einkommen nach Familienstand</t>
  </si>
  <si>
    <t>Erwerbseinkommen ./. ESt ./. Sozialabgaben + Bürgerdividende</t>
  </si>
  <si>
    <t>Netto-ESt %</t>
  </si>
  <si>
    <t>Netto-A %</t>
  </si>
  <si>
    <t>verf. Eink.</t>
  </si>
  <si>
    <t>Nettoabgabensatz nach Familienstand</t>
  </si>
  <si>
    <t>Navigation Reformrechner</t>
  </si>
  <si>
    <t>Arbeitnehmerentgelt</t>
  </si>
  <si>
    <t>https://www.destatis.de/DE/ZahlenFakten/GesellschaftStaat/OeffentlicheFinanzenSteuern/Steuern/Unternehmenssteuern/Aktuell_Koerperschaftsteuer_jaehrlich.html</t>
  </si>
  <si>
    <t>https://www.destatis.de/DE/ZahlenFakten/GesellschaftStaat/OeffentlicheFinanzenSteuern/Steuern/LohnEinkommensteuer/Tabellen/Berechnungsschema.html</t>
  </si>
  <si>
    <t>ESt- u. UnSt-Satz</t>
  </si>
  <si>
    <t>http://www.vermoegensteuerjetzt.de/</t>
  </si>
  <si>
    <t>Volkseinkommen</t>
  </si>
  <si>
    <t>Ausgaben Sozialveersicherungen</t>
  </si>
  <si>
    <t>https://www.destatis.de/DE/ZahlenFakten/GesellschaftStaat/OeffentlicheFinanzenSteuern/OeffentlicheFinanzen/EUHaushaltsrahmenrichtlinie/Tabellen/AusgabenEinnahmenSozialversicherung.html</t>
  </si>
  <si>
    <t>Gesetzliche Unfallversicherung</t>
  </si>
  <si>
    <t>Krankheit, Rente, Arbeit</t>
  </si>
  <si>
    <t>Budeszuschuss Rente</t>
  </si>
  <si>
    <t>https://www.bundesregierung.de/Content/DE/Magazine/01MagazinSozialesFamilie/2011/11/11.html?context=Inhalt%2C3</t>
  </si>
  <si>
    <t>Staatsbürger</t>
  </si>
  <si>
    <t>Konsumausgaben privat</t>
  </si>
  <si>
    <t>Konsumausgaben Staat</t>
  </si>
  <si>
    <t>Umsatzsteuereinnahmen</t>
  </si>
  <si>
    <t>theoret. Mehreinnahmen USt</t>
  </si>
  <si>
    <t>Konsumausgaben</t>
  </si>
  <si>
    <t>Einnahmen Einkommensteuer (ESt)</t>
  </si>
  <si>
    <t>Einnahmen Körperschaftssteuer (KSt)</t>
  </si>
  <si>
    <t>Privates Nettovermögen (einschl. Betriebsvermögen)</t>
  </si>
  <si>
    <t>Erwachsene Staatsbürger</t>
  </si>
  <si>
    <t>Anteil Bürgerdividende am Vokseinkommen</t>
  </si>
  <si>
    <t>Anteil SV ohne UnfallV am Volkseinkommen</t>
  </si>
  <si>
    <t>Anteil ESt + KSt am Volkseinkommen</t>
  </si>
  <si>
    <t>Anteil aktuellen Einnahmen aus der Einkommensteuer und der Köprgerschaftsteuer am Volkseinkkommen:</t>
  </si>
  <si>
    <t>Anteil aktuellen Ausgaben Sozialversicherungen ohne Unfallvers. und ohne Bundeszuschuss an die Rentenkasse am Volksvermögen:</t>
  </si>
  <si>
    <t>Dateneingabe</t>
  </si>
  <si>
    <t>Eingabe Daten</t>
  </si>
  <si>
    <t>Daten</t>
  </si>
  <si>
    <t>https://www.destatis.de/DE/ZahlenFakten/Indikatoren/LangeReihen/VolkswirtschaftlicheGesamtrechnungen/lrvgr04.html</t>
  </si>
  <si>
    <t>https://www.destatis.de/DE/ZahlenFakten/GesamtwirtschaftUmwelt/VGR/Methoden/BIP.html</t>
  </si>
  <si>
    <t>Bürger</t>
  </si>
  <si>
    <t>https://www.destatis.de/DE/ZahlenFakten/GesellschaftStaat/Bevoelkerung/Bevoelkerungsstand/Tabellen_/lrbev02.html</t>
  </si>
  <si>
    <t>https://www.destatis.de/DE/ZahlenFakten/GesellschaftStaat/Bevoelkerung/Bevoelkerungsstand/Tabellen/Zensus_Geschlecht_Staatsangehoerigkeit.html</t>
  </si>
  <si>
    <t>https://www.destatis.de/DE/ZahlenFakten/GesellschaftStaat/Bevoelkerung/Bevoelkerungsstand/Tabellen/AltersgruppenFamilienstandZensus.html</t>
  </si>
  <si>
    <t>Binder bis unter 6 Jahre</t>
  </si>
  <si>
    <t>Babys bis unter 1 Jahr</t>
  </si>
  <si>
    <t>Kinder bis unter 15 Jahre</t>
  </si>
  <si>
    <t>Kinder bis unter 18 Jahre</t>
  </si>
  <si>
    <t>https://www.destatis.de/DE/ZahlenFakten/GesellschaftStaat/OeffentlicheFinanzenSteuern/Steuern/Umsatzsteuer/Tabellen/Veranlagungen_Uebersicht.html</t>
  </si>
  <si>
    <t>ESt + UnSt neu</t>
  </si>
  <si>
    <t>ESt + KSt Einnahmen vor Reform</t>
  </si>
  <si>
    <t>theoret. Mehr-/Mindereinnahmen ESt. und KSt.</t>
  </si>
  <si>
    <t>Ausgaben Basissicherung</t>
  </si>
  <si>
    <t>Umsatzsteuereinnahmen heute (vor Reform)</t>
  </si>
  <si>
    <t>http://www.bmas.de/DE/Themen/Arbeitsmarkt/Grundsicherung/Leistungen-zur-Sicherung-des-Lebensunterhalts/2-teaser-artikelseite-arbeitslosengeld-2-sozialgeld.html;jsessionid=DA87399B84A06163E770AE820B8015E2#doc98424bodyText6</t>
  </si>
  <si>
    <t>fiktiver Stundensatz brutto ALG II</t>
  </si>
  <si>
    <t>Bürgergeld</t>
  </si>
  <si>
    <t>Wieviel % des Volkseinkommens soll für das Bürgergeld verwendet werden?</t>
  </si>
  <si>
    <t>Wieviel % werden es durchschnittlich im Jahr in Anspruch nehmen?</t>
  </si>
  <si>
    <t>Höhe des Bürgergeldes pro Monat:</t>
  </si>
  <si>
    <t>Anzahl von Bürgern, die das Bürgegeld in Anspruch nehmen in einem Jahr:</t>
  </si>
  <si>
    <t>Anteil am Volkseinkommen, der als Bürgergeld ausgescüttet werden kann:</t>
  </si>
  <si>
    <t>€</t>
  </si>
  <si>
    <t>Mehrausgaben "Infrastruktur Kinder"</t>
  </si>
  <si>
    <t>Ausgaben Bürgergeld</t>
  </si>
  <si>
    <t>Arbeitslosengeld II - Senkung aufgrund Bürgerdividende</t>
  </si>
  <si>
    <t>Arbeitslosengeld II - Anhebung aufgrund höherer USt</t>
  </si>
  <si>
    <t>Einsparungen u. Mehreinnahmen (pos.) / Merhausgaben bzw. Mindereinnahmen (neg.)</t>
  </si>
  <si>
    <t>Sozialhilfe zum Lebensunterhalt - Erhöhung USt</t>
  </si>
  <si>
    <t>Mehrausgaben des Staates durch höhere USt</t>
  </si>
  <si>
    <t>Sozialhilfe zum Lebensunterhalt - Senkung Bürgerdividende</t>
  </si>
  <si>
    <t>Nebenrechnungen:</t>
  </si>
  <si>
    <t>Arbeitsstunden im Jahr</t>
  </si>
  <si>
    <t>Wochen</t>
  </si>
  <si>
    <t>Arbeitszeit</t>
  </si>
  <si>
    <t>Budget unterm Mindestlohn</t>
  </si>
  <si>
    <t>Wie viele Jahre?</t>
  </si>
  <si>
    <t>ALG II (Harz IV) heute</t>
  </si>
  <si>
    <t>Datenbasis 2018</t>
  </si>
  <si>
    <t>Erwerbseinkommen "Sozialer Arbeitsmarkt" brutto</t>
  </si>
  <si>
    <t>Stundensatz "Sozialer Arbeitsmarkt"</t>
  </si>
  <si>
    <t>Aufschlag Anreiz</t>
  </si>
  <si>
    <t>Aufschlag gesamt</t>
  </si>
  <si>
    <t>Sozialer Arbeitsmarkt</t>
  </si>
  <si>
    <t>Auszahlung Regelleistung + Teilhabe- und Bildungspaket Kinder</t>
  </si>
  <si>
    <t>*</t>
  </si>
  <si>
    <t>plus kostenlose Infrastruktur für Kinder: *</t>
  </si>
  <si>
    <t>Grundfreibetrag EKSt</t>
  </si>
  <si>
    <t>+ Aufschlag =</t>
  </si>
  <si>
    <t>Auszahlung Regelleistung Erwachsene</t>
  </si>
  <si>
    <t>Auszahlung Regelleistung zweite Person Bedarfsgemeinschaft</t>
  </si>
  <si>
    <t>verbleibendes ALG II (Aufstockung)</t>
  </si>
  <si>
    <r>
      <t xml:space="preserve">Im Vergleich </t>
    </r>
    <r>
      <rPr>
        <b/>
        <u/>
        <sz val="10"/>
        <rFont val="Arial"/>
        <family val="2"/>
      </rPr>
      <t>heute</t>
    </r>
    <r>
      <rPr>
        <b/>
        <sz val="10"/>
        <rFont val="Arial"/>
        <family val="2"/>
      </rPr>
      <t xml:space="preserve"> mit Erwerbseinkommen + Aufstockung</t>
    </r>
  </si>
  <si>
    <t>Anrechnung ALG II</t>
  </si>
  <si>
    <t>Kindergeld neu:</t>
  </si>
  <si>
    <t>Kindergeld heute</t>
  </si>
  <si>
    <t>Regelbedarf ALG II</t>
  </si>
  <si>
    <t>Erwerbseinkommen netto + Kindergeld</t>
  </si>
  <si>
    <t>Erwerbseinkommen netto + Bürgerdividende + Kindergeld</t>
  </si>
  <si>
    <r>
      <t xml:space="preserve">ALG II (Harz IV) mit </t>
    </r>
    <r>
      <rPr>
        <b/>
        <sz val="10"/>
        <color indexed="30"/>
        <rFont val="Arial"/>
        <family val="2"/>
      </rPr>
      <t>Bürgerdivdende</t>
    </r>
  </si>
  <si>
    <r>
      <t xml:space="preserve">Im Vergleich mit Erwerbseinkommen plus </t>
    </r>
    <r>
      <rPr>
        <b/>
        <sz val="10"/>
        <color indexed="30"/>
        <rFont val="Arial"/>
        <family val="2"/>
      </rPr>
      <t>Bürgerdividende</t>
    </r>
  </si>
  <si>
    <t>Harz IV und Bürgerdividende; Sozialer Arbeitsmarkt</t>
  </si>
  <si>
    <t>Mindestlohn</t>
  </si>
  <si>
    <t>mit Mindestlohn</t>
  </si>
  <si>
    <t>mit Flexi-Zeitbudget unter dem Mindestlohn</t>
  </si>
  <si>
    <t>Erwerbseinkommen "Sozialer Arbeitsmarkt" netto</t>
  </si>
  <si>
    <t>Aufschlag SV+EKSt</t>
  </si>
  <si>
    <t>Bedarsgemeinschaft: 2 Erwachsenen; 1 Erwachsener arbeitet bei den Szenarien mit Erwerbsarbeit</t>
  </si>
  <si>
    <t>Regelleistung (einschl. Bildungs- u. Teilhabelstg. für Kinder)</t>
  </si>
  <si>
    <t>Regelleistung Kinder + Bildungs- und Teilhabepaket</t>
  </si>
  <si>
    <t>Stundensatz Mehreinkommen Aufstocker</t>
  </si>
  <si>
    <t>Vereinfachte Berechnung der Auswirkungen auf Unternehmen</t>
  </si>
  <si>
    <t>KSt</t>
  </si>
  <si>
    <t>GESt</t>
  </si>
  <si>
    <t>Vermögensteuer (VSt)</t>
  </si>
  <si>
    <t>Siemens nach Steuern 2012: 22%</t>
  </si>
  <si>
    <t>Annahmen:</t>
  </si>
  <si>
    <t>Alle Bruttlöhne liegen unter den Beitragsbemessungsgrenzen.</t>
  </si>
  <si>
    <t>Auswkrungen der Reform:</t>
  </si>
  <si>
    <t>Volle Transparrenz und Gleichbehandlung unabhängig von der Rechtsform</t>
  </si>
  <si>
    <t>Arbeit von Normalverdienern wird um 20% günstiger für den Arbeitgeber</t>
  </si>
  <si>
    <t>&gt; Produkte mit hohem Anteil an Lohnkosten werden günstiger und konkurrenzfähiger</t>
  </si>
  <si>
    <t>&gt; ein Teil der höheren Gewinne wird sich in niedrigeren Preisen niederschlagen (je nach Wettbewerbsituation)</t>
  </si>
  <si>
    <t>&gt; Anteil der Lohnosten sinkt; damit bei Krisen der Druck Personal abbauen zu müssen geringer</t>
  </si>
  <si>
    <t>KapESt bzw. EKSt</t>
  </si>
  <si>
    <t>durchschn. EKSt - Arbeitnehmer</t>
  </si>
  <si>
    <t>Der persönliche EKSt-Satz des Unternehmers liegt bei 45%.</t>
  </si>
  <si>
    <t>Grenzsteuersatz</t>
  </si>
  <si>
    <t>Est. ./. BD</t>
  </si>
  <si>
    <t>Kosten</t>
  </si>
  <si>
    <t>Unternehmenswert</t>
  </si>
  <si>
    <t>"Eigenkapitalrendite" vor Steuern</t>
  </si>
  <si>
    <t>"Eigenkapitalrendite" nach Steuern</t>
  </si>
  <si>
    <t>Steuern und Abgaben auf Gewinn- und Vermögen</t>
  </si>
  <si>
    <t>Sozialabgaben von Bruttolöhnen</t>
  </si>
  <si>
    <t>implizite und explizite Steuern- und Sozialabgaben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</si>
</sst>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8" formatCode="#,##0\ &quot;€&quot;"/>
    <numFmt numFmtId="169" formatCode="0.0%"/>
    <numFmt numFmtId="170" formatCode="_-* #,##0.00\ [$€-407]_-;\-* #,##0.00\ [$€-407]_-;_-* &quot;-&quot;??\ [$€-407]_-;_-@_-"/>
    <numFmt numFmtId="172" formatCode="_-* #,##0\ [$€-407]_-;\-* #,##0\ [$€-407]_-;_-* &quot;-&quot;??\ [$€-407]_-;_-@_-"/>
    <numFmt numFmtId="174" formatCode="#,##0_ ;\-#,##0\ "/>
    <numFmt numFmtId="175" formatCode="#,##0.0"/>
    <numFmt numFmtId="176" formatCode="#,##0.0\ &quot;€&quot;;[Red]\-#,##0.0\ &quot;€&quot;"/>
    <numFmt numFmtId="177" formatCode="0.0"/>
  </numFmts>
  <fonts count="20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9"/>
      <color indexed="81"/>
      <name val="Segoe UI"/>
      <family val="2"/>
    </font>
    <font>
      <u/>
      <sz val="10"/>
      <name val="Arial"/>
      <family val="2"/>
    </font>
    <font>
      <sz val="10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449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3" fontId="0" fillId="0" borderId="6" xfId="0" applyNumberFormat="1" applyBorder="1"/>
    <xf numFmtId="3" fontId="0" fillId="0" borderId="0" xfId="0" applyNumberFormat="1"/>
    <xf numFmtId="9" fontId="0" fillId="0" borderId="0" xfId="0" applyNumberFormat="1"/>
    <xf numFmtId="9" fontId="1" fillId="0" borderId="5" xfId="2" applyBorder="1"/>
    <xf numFmtId="9" fontId="1" fillId="0" borderId="0" xfId="2"/>
    <xf numFmtId="0" fontId="5" fillId="0" borderId="0" xfId="0" applyFont="1"/>
    <xf numFmtId="0" fontId="6" fillId="0" borderId="0" xfId="0" applyFont="1"/>
    <xf numFmtId="0" fontId="6" fillId="0" borderId="0" xfId="4"/>
    <xf numFmtId="0" fontId="6" fillId="0" borderId="0" xfId="4" applyAlignment="1">
      <alignment horizontal="center"/>
    </xf>
    <xf numFmtId="0" fontId="5" fillId="0" borderId="1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6" fillId="0" borderId="0" xfId="4" applyAlignment="1">
      <alignment horizontal="left"/>
    </xf>
    <xf numFmtId="3" fontId="6" fillId="2" borderId="0" xfId="4" applyNumberFormat="1" applyFill="1"/>
    <xf numFmtId="9" fontId="6" fillId="0" borderId="0" xfId="4" applyNumberFormat="1"/>
    <xf numFmtId="3" fontId="6" fillId="0" borderId="0" xfId="4" applyNumberFormat="1"/>
    <xf numFmtId="3" fontId="6" fillId="3" borderId="0" xfId="4" applyNumberFormat="1" applyFill="1"/>
    <xf numFmtId="0" fontId="5" fillId="0" borderId="8" xfId="4" applyFont="1" applyBorder="1" applyAlignment="1">
      <alignment horizontal="left"/>
    </xf>
    <xf numFmtId="0" fontId="6" fillId="0" borderId="8" xfId="4" applyBorder="1"/>
    <xf numFmtId="0" fontId="5" fillId="0" borderId="0" xfId="4" applyFont="1" applyAlignment="1">
      <alignment horizontal="left"/>
    </xf>
    <xf numFmtId="0" fontId="6" fillId="0" borderId="0" xfId="4" applyAlignment="1">
      <alignment horizontal="right"/>
    </xf>
    <xf numFmtId="3" fontId="6" fillId="0" borderId="9" xfId="4" applyNumberFormat="1" applyBorder="1"/>
    <xf numFmtId="3" fontId="6" fillId="0" borderId="0" xfId="4" applyNumberFormat="1" applyAlignment="1">
      <alignment horizontal="right"/>
    </xf>
    <xf numFmtId="0" fontId="5" fillId="0" borderId="7" xfId="4" applyFont="1" applyBorder="1" applyAlignment="1">
      <alignment horizontal="left"/>
    </xf>
    <xf numFmtId="3" fontId="6" fillId="0" borderId="7" xfId="4" applyNumberFormat="1" applyBorder="1" applyAlignment="1">
      <alignment horizontal="center"/>
    </xf>
    <xf numFmtId="168" fontId="6" fillId="0" borderId="7" xfId="4" applyNumberFormat="1" applyBorder="1" applyAlignment="1">
      <alignment horizontal="center"/>
    </xf>
    <xf numFmtId="3" fontId="6" fillId="0" borderId="7" xfId="4" applyNumberFormat="1" applyBorder="1"/>
    <xf numFmtId="0" fontId="6" fillId="0" borderId="7" xfId="4" applyBorder="1"/>
    <xf numFmtId="0" fontId="6" fillId="0" borderId="7" xfId="4" applyBorder="1" applyAlignment="1">
      <alignment horizontal="left"/>
    </xf>
    <xf numFmtId="1" fontId="6" fillId="0" borderId="0" xfId="4" applyNumberFormat="1"/>
    <xf numFmtId="0" fontId="5" fillId="0" borderId="10" xfId="4" applyFont="1" applyBorder="1"/>
    <xf numFmtId="3" fontId="5" fillId="3" borderId="10" xfId="4" applyNumberFormat="1" applyFont="1" applyFill="1" applyBorder="1"/>
    <xf numFmtId="3" fontId="5" fillId="2" borderId="10" xfId="4" applyNumberFormat="1" applyFont="1" applyFill="1" applyBorder="1"/>
    <xf numFmtId="0" fontId="5" fillId="0" borderId="11" xfId="4" applyFont="1" applyBorder="1"/>
    <xf numFmtId="0" fontId="6" fillId="0" borderId="0" xfId="4" applyFont="1"/>
    <xf numFmtId="3" fontId="6" fillId="5" borderId="0" xfId="4" applyNumberFormat="1" applyFill="1"/>
    <xf numFmtId="3" fontId="6" fillId="6" borderId="0" xfId="4" applyNumberFormat="1" applyFill="1"/>
    <xf numFmtId="168" fontId="6" fillId="7" borderId="9" xfId="4" applyNumberFormat="1" applyFill="1" applyBorder="1" applyAlignment="1">
      <alignment horizontal="center"/>
    </xf>
    <xf numFmtId="168" fontId="6" fillId="7" borderId="0" xfId="4" applyNumberFormat="1" applyFill="1" applyAlignment="1">
      <alignment horizontal="center"/>
    </xf>
    <xf numFmtId="3" fontId="6" fillId="5" borderId="0" xfId="4" applyNumberFormat="1" applyFill="1" applyAlignment="1">
      <alignment horizontal="right"/>
    </xf>
    <xf numFmtId="3" fontId="6" fillId="8" borderId="0" xfId="4" applyNumberFormat="1" applyFill="1"/>
    <xf numFmtId="3" fontId="5" fillId="8" borderId="11" xfId="4" applyNumberFormat="1" applyFont="1" applyFill="1" applyBorder="1"/>
    <xf numFmtId="9" fontId="6" fillId="5" borderId="0" xfId="4" applyNumberFormat="1" applyFill="1"/>
    <xf numFmtId="9" fontId="6" fillId="7" borderId="0" xfId="4" applyNumberFormat="1" applyFill="1"/>
    <xf numFmtId="0" fontId="5" fillId="0" borderId="12" xfId="4" applyFont="1" applyBorder="1"/>
    <xf numFmtId="0" fontId="6" fillId="0" borderId="13" xfId="4" applyBorder="1"/>
    <xf numFmtId="0" fontId="5" fillId="0" borderId="8" xfId="4" applyFont="1" applyBorder="1" applyAlignment="1">
      <alignment horizontal="center" wrapText="1"/>
    </xf>
    <xf numFmtId="0" fontId="6" fillId="0" borderId="14" xfId="4" applyBorder="1" applyAlignment="1">
      <alignment horizontal="center" wrapText="1"/>
    </xf>
    <xf numFmtId="0" fontId="6" fillId="0" borderId="15" xfId="4" applyBorder="1" applyAlignment="1">
      <alignment horizontal="center" wrapText="1"/>
    </xf>
    <xf numFmtId="0" fontId="6" fillId="0" borderId="7" xfId="4" applyBorder="1" applyAlignment="1">
      <alignment horizontal="center" wrapText="1"/>
    </xf>
    <xf numFmtId="0" fontId="6" fillId="0" borderId="16" xfId="4" applyBorder="1" applyAlignment="1">
      <alignment horizontal="center" wrapText="1"/>
    </xf>
    <xf numFmtId="0" fontId="6" fillId="0" borderId="17" xfId="4" applyBorder="1" applyAlignment="1">
      <alignment horizontal="center" wrapText="1"/>
    </xf>
    <xf numFmtId="0" fontId="6" fillId="0" borderId="12" xfId="4" applyBorder="1"/>
    <xf numFmtId="3" fontId="6" fillId="0" borderId="18" xfId="4" applyNumberFormat="1" applyBorder="1"/>
    <xf numFmtId="3" fontId="6" fillId="0" borderId="19" xfId="4" applyNumberFormat="1" applyBorder="1"/>
    <xf numFmtId="0" fontId="6" fillId="0" borderId="12" xfId="4" applyFont="1" applyFill="1" applyBorder="1" applyAlignment="1">
      <alignment horizontal="left" vertical="top" wrapText="1"/>
    </xf>
    <xf numFmtId="0" fontId="6" fillId="0" borderId="16" xfId="4" applyBorder="1"/>
    <xf numFmtId="0" fontId="6" fillId="0" borderId="14" xfId="4" applyFont="1" applyBorder="1"/>
    <xf numFmtId="3" fontId="8" fillId="0" borderId="8" xfId="4" applyNumberFormat="1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6" fillId="0" borderId="0" xfId="4" applyNumberFormat="1" applyFont="1"/>
    <xf numFmtId="3" fontId="6" fillId="0" borderId="18" xfId="4" applyNumberFormat="1" applyFont="1" applyBorder="1"/>
    <xf numFmtId="3" fontId="6" fillId="0" borderId="19" xfId="4" applyNumberFormat="1" applyFont="1" applyBorder="1"/>
    <xf numFmtId="0" fontId="6" fillId="0" borderId="16" xfId="4" applyFont="1" applyBorder="1"/>
    <xf numFmtId="0" fontId="5" fillId="0" borderId="7" xfId="4" applyFont="1" applyBorder="1"/>
    <xf numFmtId="3" fontId="6" fillId="0" borderId="16" xfId="4" applyNumberFormat="1" applyFont="1" applyBorder="1"/>
    <xf numFmtId="3" fontId="6" fillId="0" borderId="17" xfId="4" applyNumberFormat="1" applyFont="1" applyBorder="1"/>
    <xf numFmtId="3" fontId="6" fillId="0" borderId="7" xfId="4" applyNumberFormat="1" applyFont="1" applyBorder="1"/>
    <xf numFmtId="0" fontId="5" fillId="0" borderId="14" xfId="4" applyFont="1" applyBorder="1"/>
    <xf numFmtId="175" fontId="5" fillId="0" borderId="8" xfId="4" applyNumberFormat="1" applyFont="1" applyBorder="1"/>
    <xf numFmtId="175" fontId="5" fillId="0" borderId="14" xfId="4" applyNumberFormat="1" applyFont="1" applyBorder="1"/>
    <xf numFmtId="175" fontId="5" fillId="0" borderId="15" xfId="4" applyNumberFormat="1" applyFont="1" applyBorder="1"/>
    <xf numFmtId="0" fontId="5" fillId="0" borderId="0" xfId="4" applyFont="1" applyBorder="1"/>
    <xf numFmtId="175" fontId="5" fillId="0" borderId="0" xfId="4" applyNumberFormat="1" applyFont="1" applyBorder="1"/>
    <xf numFmtId="0" fontId="6" fillId="0" borderId="0" xfId="4" applyBorder="1"/>
    <xf numFmtId="0" fontId="6" fillId="0" borderId="15" xfId="4" applyBorder="1"/>
    <xf numFmtId="3" fontId="6" fillId="0" borderId="12" xfId="4" applyNumberFormat="1" applyBorder="1"/>
    <xf numFmtId="3" fontId="6" fillId="0" borderId="13" xfId="4" applyNumberFormat="1" applyBorder="1"/>
    <xf numFmtId="6" fontId="6" fillId="0" borderId="18" xfId="4" applyNumberFormat="1" applyFont="1" applyBorder="1"/>
    <xf numFmtId="6" fontId="6" fillId="0" borderId="16" xfId="4" applyNumberFormat="1" applyFont="1" applyBorder="1"/>
    <xf numFmtId="6" fontId="6" fillId="0" borderId="7" xfId="4" applyNumberFormat="1" applyBorder="1"/>
    <xf numFmtId="3" fontId="6" fillId="0" borderId="16" xfId="4" applyNumberFormat="1" applyBorder="1"/>
    <xf numFmtId="3" fontId="6" fillId="0" borderId="17" xfId="4" applyNumberFormat="1" applyBorder="1"/>
    <xf numFmtId="3" fontId="8" fillId="0" borderId="7" xfId="4" applyNumberFormat="1" applyFont="1" applyBorder="1"/>
    <xf numFmtId="3" fontId="8" fillId="0" borderId="16" xfId="4" applyNumberFormat="1" applyFont="1" applyBorder="1"/>
    <xf numFmtId="3" fontId="8" fillId="0" borderId="17" xfId="4" applyNumberFormat="1" applyFont="1" applyBorder="1"/>
    <xf numFmtId="6" fontId="6" fillId="0" borderId="18" xfId="4" applyNumberFormat="1" applyBorder="1"/>
    <xf numFmtId="6" fontId="6" fillId="0" borderId="0" xfId="4" applyNumberFormat="1"/>
    <xf numFmtId="1" fontId="5" fillId="0" borderId="8" xfId="4" applyNumberFormat="1" applyFont="1" applyBorder="1"/>
    <xf numFmtId="1" fontId="5" fillId="0" borderId="14" xfId="4" applyNumberFormat="1" applyFont="1" applyBorder="1"/>
    <xf numFmtId="1" fontId="5" fillId="0" borderId="15" xfId="4" applyNumberFormat="1" applyFont="1" applyBorder="1"/>
    <xf numFmtId="2" fontId="6" fillId="0" borderId="0" xfId="4" applyNumberFormat="1"/>
    <xf numFmtId="0" fontId="6" fillId="0" borderId="19" xfId="4" applyBorder="1"/>
    <xf numFmtId="2" fontId="5" fillId="0" borderId="15" xfId="4" applyNumberFormat="1" applyFont="1" applyBorder="1"/>
    <xf numFmtId="2" fontId="5" fillId="0" borderId="8" xfId="4" applyNumberFormat="1" applyFont="1" applyBorder="1"/>
    <xf numFmtId="2" fontId="5" fillId="0" borderId="14" xfId="4" applyNumberFormat="1" applyFont="1" applyBorder="1"/>
    <xf numFmtId="0" fontId="5" fillId="0" borderId="0" xfId="4" applyFont="1"/>
    <xf numFmtId="6" fontId="6" fillId="0" borderId="0" xfId="4" applyNumberFormat="1" applyBorder="1"/>
    <xf numFmtId="3" fontId="6" fillId="0" borderId="20" xfId="4" applyNumberFormat="1" applyFont="1" applyBorder="1"/>
    <xf numFmtId="3" fontId="6" fillId="0" borderId="0" xfId="4" applyNumberFormat="1" applyFont="1" applyBorder="1"/>
    <xf numFmtId="3" fontId="8" fillId="0" borderId="21" xfId="4" applyNumberFormat="1" applyFont="1" applyBorder="1"/>
    <xf numFmtId="3" fontId="6" fillId="0" borderId="20" xfId="4" applyNumberFormat="1" applyBorder="1"/>
    <xf numFmtId="3" fontId="6" fillId="0" borderId="0" xfId="4" applyNumberFormat="1" applyBorder="1"/>
    <xf numFmtId="1" fontId="5" fillId="0" borderId="21" xfId="4" applyNumberFormat="1" applyFont="1" applyBorder="1"/>
    <xf numFmtId="0" fontId="6" fillId="0" borderId="18" xfId="4" applyBorder="1"/>
    <xf numFmtId="3" fontId="6" fillId="0" borderId="22" xfId="4" applyNumberFormat="1" applyBorder="1"/>
    <xf numFmtId="168" fontId="6" fillId="7" borderId="22" xfId="4" applyNumberFormat="1" applyFill="1" applyBorder="1"/>
    <xf numFmtId="168" fontId="6" fillId="7" borderId="21" xfId="4" applyNumberFormat="1" applyFill="1" applyBorder="1"/>
    <xf numFmtId="0" fontId="3" fillId="0" borderId="17" xfId="4" applyFont="1" applyBorder="1"/>
    <xf numFmtId="0" fontId="3" fillId="0" borderId="0" xfId="4" applyFont="1"/>
    <xf numFmtId="0" fontId="6" fillId="0" borderId="20" xfId="4" applyBorder="1"/>
    <xf numFmtId="0" fontId="6" fillId="0" borderId="23" xfId="4" applyBorder="1" applyAlignment="1">
      <alignment vertical="center" wrapText="1"/>
    </xf>
    <xf numFmtId="0" fontId="6" fillId="0" borderId="7" xfId="4" applyBorder="1" applyAlignment="1">
      <alignment vertical="center"/>
    </xf>
    <xf numFmtId="0" fontId="6" fillId="0" borderId="17" xfId="4" applyBorder="1" applyAlignment="1">
      <alignment vertical="center"/>
    </xf>
    <xf numFmtId="0" fontId="6" fillId="0" borderId="17" xfId="4" applyBorder="1"/>
    <xf numFmtId="0" fontId="6" fillId="0" borderId="22" xfId="4" applyBorder="1"/>
    <xf numFmtId="0" fontId="6" fillId="0" borderId="23" xfId="4" applyBorder="1"/>
    <xf numFmtId="9" fontId="6" fillId="0" borderId="7" xfId="4" applyNumberFormat="1" applyBorder="1"/>
    <xf numFmtId="177" fontId="6" fillId="0" borderId="7" xfId="4" applyNumberFormat="1" applyBorder="1"/>
    <xf numFmtId="177" fontId="6" fillId="0" borderId="0" xfId="4" applyNumberFormat="1"/>
    <xf numFmtId="9" fontId="6" fillId="0" borderId="12" xfId="4" applyNumberFormat="1" applyBorder="1"/>
    <xf numFmtId="177" fontId="6" fillId="0" borderId="9" xfId="4" applyNumberFormat="1" applyBorder="1"/>
    <xf numFmtId="177" fontId="6" fillId="0" borderId="13" xfId="4" applyNumberFormat="1" applyBorder="1"/>
    <xf numFmtId="9" fontId="6" fillId="0" borderId="18" xfId="4" applyNumberFormat="1" applyBorder="1"/>
    <xf numFmtId="177" fontId="6" fillId="0" borderId="19" xfId="4" applyNumberFormat="1" applyBorder="1"/>
    <xf numFmtId="9" fontId="6" fillId="0" borderId="16" xfId="4" applyNumberFormat="1" applyBorder="1"/>
    <xf numFmtId="0" fontId="11" fillId="0" borderId="23" xfId="4" applyFont="1" applyBorder="1"/>
    <xf numFmtId="0" fontId="11" fillId="0" borderId="7" xfId="4" applyFont="1" applyBorder="1"/>
    <xf numFmtId="177" fontId="11" fillId="0" borderId="7" xfId="4" applyNumberFormat="1" applyFont="1" applyBorder="1"/>
    <xf numFmtId="0" fontId="11" fillId="0" borderId="16" xfId="4" applyFont="1" applyBorder="1"/>
    <xf numFmtId="177" fontId="11" fillId="0" borderId="17" xfId="4" applyNumberFormat="1" applyFont="1" applyBorder="1"/>
    <xf numFmtId="177" fontId="6" fillId="0" borderId="17" xfId="4" applyNumberFormat="1" applyBorder="1"/>
    <xf numFmtId="9" fontId="6" fillId="7" borderId="12" xfId="4" applyNumberFormat="1" applyFill="1" applyBorder="1"/>
    <xf numFmtId="9" fontId="6" fillId="7" borderId="16" xfId="4" applyNumberFormat="1" applyFill="1" applyBorder="1"/>
    <xf numFmtId="3" fontId="0" fillId="5" borderId="0" xfId="0" applyNumberFormat="1" applyFill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2" fillId="5" borderId="21" xfId="1" applyFont="1" applyFill="1" applyBorder="1" applyAlignment="1" applyProtection="1">
      <alignment horizontal="center" vertical="center"/>
    </xf>
    <xf numFmtId="0" fontId="12" fillId="9" borderId="21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/>
    <xf numFmtId="0" fontId="0" fillId="0" borderId="8" xfId="0" applyBorder="1"/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6" fillId="0" borderId="16" xfId="0" applyFont="1" applyBorder="1"/>
    <xf numFmtId="9" fontId="0" fillId="5" borderId="22" xfId="0" applyNumberFormat="1" applyFill="1" applyBorder="1"/>
    <xf numFmtId="9" fontId="0" fillId="5" borderId="20" xfId="0" applyNumberFormat="1" applyFill="1" applyBorder="1"/>
    <xf numFmtId="168" fontId="0" fillId="5" borderId="20" xfId="0" applyNumberFormat="1" applyFill="1" applyBorder="1"/>
    <xf numFmtId="168" fontId="0" fillId="5" borderId="23" xfId="0" applyNumberFormat="1" applyFill="1" applyBorder="1"/>
    <xf numFmtId="1" fontId="6" fillId="5" borderId="7" xfId="4" applyNumberFormat="1" applyFont="1" applyFill="1" applyBorder="1" applyAlignment="1">
      <alignment wrapText="1"/>
    </xf>
    <xf numFmtId="9" fontId="0" fillId="0" borderId="0" xfId="3" applyNumberFormat="1" applyFont="1"/>
    <xf numFmtId="3" fontId="6" fillId="6" borderId="9" xfId="4" applyNumberFormat="1" applyFill="1" applyBorder="1"/>
    <xf numFmtId="0" fontId="12" fillId="10" borderId="21" xfId="1" applyFont="1" applyFill="1" applyBorder="1" applyAlignment="1" applyProtection="1">
      <alignment horizontal="center" vertical="center"/>
    </xf>
    <xf numFmtId="0" fontId="12" fillId="11" borderId="21" xfId="1" applyFont="1" applyFill="1" applyBorder="1" applyAlignment="1" applyProtection="1">
      <alignment horizontal="center" vertical="center"/>
    </xf>
    <xf numFmtId="0" fontId="12" fillId="11" borderId="21" xfId="1" applyFont="1" applyFill="1" applyBorder="1" applyAlignment="1" applyProtection="1">
      <alignment horizontal="center" vertical="center" wrapText="1"/>
    </xf>
    <xf numFmtId="0" fontId="6" fillId="0" borderId="0" xfId="4" applyFill="1"/>
    <xf numFmtId="170" fontId="6" fillId="0" borderId="0" xfId="5" applyNumberFormat="1" applyFont="1" applyFill="1"/>
    <xf numFmtId="0" fontId="6" fillId="0" borderId="7" xfId="4" applyFont="1" applyBorder="1"/>
    <xf numFmtId="0" fontId="6" fillId="0" borderId="7" xfId="4" applyFill="1" applyBorder="1"/>
    <xf numFmtId="172" fontId="6" fillId="7" borderId="7" xfId="5" applyNumberFormat="1" applyFont="1" applyFill="1" applyBorder="1"/>
    <xf numFmtId="174" fontId="6" fillId="6" borderId="0" xfId="4" applyNumberFormat="1" applyFill="1"/>
    <xf numFmtId="174" fontId="6" fillId="0" borderId="0" xfId="4" applyNumberFormat="1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5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6" fillId="0" borderId="7" xfId="0" applyFont="1" applyBorder="1"/>
    <xf numFmtId="3" fontId="0" fillId="5" borderId="7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6" fillId="0" borderId="0" xfId="0" applyFont="1" applyFill="1" applyBorder="1"/>
    <xf numFmtId="3" fontId="0" fillId="5" borderId="7" xfId="0" applyNumberFormat="1" applyFill="1" applyBorder="1"/>
    <xf numFmtId="0" fontId="0" fillId="0" borderId="0" xfId="0" applyFont="1" applyFill="1" applyBorder="1"/>
    <xf numFmtId="0" fontId="6" fillId="5" borderId="0" xfId="0" applyFont="1" applyFill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/>
    </xf>
    <xf numFmtId="3" fontId="6" fillId="12" borderId="0" xfId="4" applyNumberFormat="1" applyFont="1" applyFill="1" applyAlignment="1">
      <alignment horizontal="right" wrapText="1"/>
    </xf>
    <xf numFmtId="1" fontId="6" fillId="12" borderId="7" xfId="4" applyNumberFormat="1" applyFont="1" applyFill="1" applyBorder="1" applyAlignment="1">
      <alignment wrapText="1"/>
    </xf>
    <xf numFmtId="3" fontId="6" fillId="12" borderId="0" xfId="4" applyNumberFormat="1" applyFill="1" applyAlignment="1">
      <alignment horizontal="right"/>
    </xf>
    <xf numFmtId="3" fontId="6" fillId="12" borderId="9" xfId="4" applyNumberFormat="1" applyFill="1" applyBorder="1" applyAlignment="1">
      <alignment horizontal="right"/>
    </xf>
    <xf numFmtId="3" fontId="6" fillId="12" borderId="0" xfId="4" applyNumberFormat="1" applyFill="1"/>
    <xf numFmtId="0" fontId="0" fillId="0" borderId="0" xfId="0" applyBorder="1" applyAlignment="1">
      <alignment horizontal="center"/>
    </xf>
    <xf numFmtId="177" fontId="6" fillId="5" borderId="0" xfId="4" applyNumberFormat="1" applyFill="1" applyBorder="1"/>
    <xf numFmtId="0" fontId="6" fillId="5" borderId="7" xfId="4" applyFill="1" applyBorder="1"/>
    <xf numFmtId="0" fontId="0" fillId="5" borderId="0" xfId="0" applyFill="1" applyBorder="1" applyAlignment="1">
      <alignment horizontal="center"/>
    </xf>
    <xf numFmtId="0" fontId="6" fillId="0" borderId="0" xfId="4" applyBorder="1" applyAlignment="1">
      <alignment horizontal="left"/>
    </xf>
    <xf numFmtId="3" fontId="6" fillId="12" borderId="7" xfId="4" applyNumberFormat="1" applyFill="1" applyBorder="1"/>
    <xf numFmtId="9" fontId="5" fillId="6" borderId="0" xfId="2" applyNumberFormat="1" applyFont="1" applyFill="1"/>
    <xf numFmtId="3" fontId="0" fillId="6" borderId="0" xfId="0" applyNumberFormat="1" applyFill="1" applyAlignment="1">
      <alignment horizontal="right"/>
    </xf>
    <xf numFmtId="3" fontId="6" fillId="6" borderId="0" xfId="4" applyNumberFormat="1" applyFont="1" applyFill="1" applyBorder="1" applyAlignment="1">
      <alignment wrapText="1"/>
    </xf>
    <xf numFmtId="3" fontId="0" fillId="6" borderId="0" xfId="0" applyNumberFormat="1" applyFill="1"/>
    <xf numFmtId="0" fontId="6" fillId="6" borderId="0" xfId="4" applyFill="1" applyBorder="1"/>
    <xf numFmtId="0" fontId="6" fillId="0" borderId="0" xfId="0" applyFont="1" applyAlignment="1">
      <alignment wrapText="1"/>
    </xf>
    <xf numFmtId="9" fontId="5" fillId="6" borderId="0" xfId="2" applyFont="1" applyFill="1"/>
    <xf numFmtId="0" fontId="6" fillId="0" borderId="14" xfId="0" applyFont="1" applyBorder="1" applyAlignment="1"/>
    <xf numFmtId="0" fontId="6" fillId="0" borderId="8" xfId="0" applyFont="1" applyBorder="1" applyAlignment="1">
      <alignment wrapText="1"/>
    </xf>
    <xf numFmtId="9" fontId="0" fillId="12" borderId="21" xfId="0" applyNumberFormat="1" applyFill="1" applyBorder="1"/>
    <xf numFmtId="0" fontId="2" fillId="0" borderId="0" xfId="1" applyAlignment="1" applyProtection="1"/>
    <xf numFmtId="3" fontId="6" fillId="6" borderId="0" xfId="4" applyNumberFormat="1" applyFill="1" applyAlignment="1">
      <alignment horizontal="right"/>
    </xf>
    <xf numFmtId="0" fontId="6" fillId="0" borderId="14" xfId="0" applyFont="1" applyBorder="1"/>
    <xf numFmtId="0" fontId="5" fillId="0" borderId="21" xfId="0" applyFont="1" applyBorder="1"/>
    <xf numFmtId="0" fontId="12" fillId="0" borderId="21" xfId="1" applyFont="1" applyBorder="1" applyAlignment="1" applyProtection="1">
      <alignment horizontal="center" vertical="center"/>
    </xf>
    <xf numFmtId="3" fontId="6" fillId="5" borderId="0" xfId="0" applyNumberFormat="1" applyFont="1" applyFill="1"/>
    <xf numFmtId="0" fontId="6" fillId="5" borderId="7" xfId="0" applyFont="1" applyFill="1" applyBorder="1" applyAlignment="1">
      <alignment horizontal="center"/>
    </xf>
    <xf numFmtId="3" fontId="6" fillId="5" borderId="18" xfId="4" applyNumberFormat="1" applyFill="1" applyBorder="1"/>
    <xf numFmtId="3" fontId="6" fillId="5" borderId="19" xfId="4" applyNumberFormat="1" applyFill="1" applyBorder="1"/>
    <xf numFmtId="0" fontId="6" fillId="0" borderId="22" xfId="0" applyFont="1" applyBorder="1"/>
    <xf numFmtId="0" fontId="6" fillId="0" borderId="20" xfId="0" applyFont="1" applyBorder="1"/>
    <xf numFmtId="0" fontId="0" fillId="0" borderId="20" xfId="0" applyBorder="1"/>
    <xf numFmtId="0" fontId="6" fillId="0" borderId="23" xfId="0" applyFont="1" applyBorder="1"/>
    <xf numFmtId="0" fontId="0" fillId="0" borderId="13" xfId="0" applyBorder="1"/>
    <xf numFmtId="0" fontId="0" fillId="0" borderId="19" xfId="0" applyBorder="1"/>
    <xf numFmtId="0" fontId="6" fillId="0" borderId="19" xfId="0" applyFont="1" applyBorder="1"/>
    <xf numFmtId="0" fontId="6" fillId="0" borderId="17" xfId="0" applyFont="1" applyBorder="1"/>
    <xf numFmtId="169" fontId="0" fillId="5" borderId="12" xfId="0" applyNumberFormat="1" applyFill="1" applyBorder="1"/>
    <xf numFmtId="169" fontId="15" fillId="5" borderId="18" xfId="2" applyNumberFormat="1" applyFont="1" applyFill="1" applyBorder="1"/>
    <xf numFmtId="3" fontId="0" fillId="0" borderId="18" xfId="2" applyNumberFormat="1" applyFont="1" applyBorder="1"/>
    <xf numFmtId="3" fontId="0" fillId="0" borderId="16" xfId="0" applyNumberFormat="1" applyBorder="1"/>
    <xf numFmtId="3" fontId="6" fillId="0" borderId="0" xfId="4" applyNumberFormat="1" applyBorder="1" applyAlignment="1">
      <alignment horizontal="center"/>
    </xf>
    <xf numFmtId="168" fontId="6" fillId="0" borderId="0" xfId="4" applyNumberFormat="1" applyBorder="1" applyAlignment="1">
      <alignment horizontal="center"/>
    </xf>
    <xf numFmtId="3" fontId="6" fillId="5" borderId="0" xfId="4" applyNumberFormat="1" applyFill="1" applyBorder="1"/>
    <xf numFmtId="3" fontId="6" fillId="6" borderId="7" xfId="4" applyNumberFormat="1" applyFill="1" applyBorder="1"/>
    <xf numFmtId="3" fontId="6" fillId="7" borderId="7" xfId="4" applyNumberFormat="1" applyFill="1" applyBorder="1" applyAlignment="1">
      <alignment horizontal="right"/>
    </xf>
    <xf numFmtId="168" fontId="6" fillId="7" borderId="7" xfId="4" applyNumberFormat="1" applyFill="1" applyBorder="1" applyAlignment="1">
      <alignment horizontal="center"/>
    </xf>
    <xf numFmtId="2" fontId="6" fillId="0" borderId="0" xfId="4" applyNumberFormat="1" applyBorder="1"/>
    <xf numFmtId="0" fontId="6" fillId="0" borderId="21" xfId="0" applyFont="1" applyBorder="1" applyAlignment="1">
      <alignment wrapText="1"/>
    </xf>
    <xf numFmtId="0" fontId="13" fillId="0" borderId="24" xfId="4" applyFont="1" applyBorder="1" applyAlignment="1">
      <alignment horizontal="left" vertical="center"/>
    </xf>
    <xf numFmtId="0" fontId="14" fillId="0" borderId="24" xfId="4" applyFont="1" applyBorder="1" applyAlignment="1">
      <alignment vertical="center"/>
    </xf>
    <xf numFmtId="3" fontId="13" fillId="4" borderId="24" xfId="4" applyNumberFormat="1" applyFont="1" applyFill="1" applyBorder="1" applyAlignment="1">
      <alignment vertical="center"/>
    </xf>
    <xf numFmtId="3" fontId="5" fillId="0" borderId="8" xfId="4" applyNumberFormat="1" applyFont="1" applyFill="1" applyBorder="1"/>
    <xf numFmtId="3" fontId="5" fillId="0" borderId="7" xfId="4" applyNumberFormat="1" applyFont="1" applyFill="1" applyBorder="1"/>
    <xf numFmtId="0" fontId="6" fillId="0" borderId="9" xfId="4" applyFont="1" applyBorder="1" applyAlignment="1">
      <alignment horizontal="left"/>
    </xf>
    <xf numFmtId="0" fontId="6" fillId="0" borderId="0" xfId="4" applyFont="1" applyAlignment="1">
      <alignment horizontal="left"/>
    </xf>
    <xf numFmtId="0" fontId="6" fillId="0" borderId="0" xfId="4" applyFont="1" applyBorder="1" applyAlignment="1">
      <alignment horizontal="left"/>
    </xf>
    <xf numFmtId="0" fontId="6" fillId="0" borderId="7" xfId="4" applyFont="1" applyBorder="1" applyAlignment="1">
      <alignment horizontal="left"/>
    </xf>
    <xf numFmtId="9" fontId="6" fillId="0" borderId="11" xfId="4" applyNumberFormat="1" applyFont="1" applyBorder="1"/>
    <xf numFmtId="9" fontId="6" fillId="7" borderId="11" xfId="4" applyNumberFormat="1" applyFont="1" applyFill="1" applyBorder="1"/>
    <xf numFmtId="0" fontId="6" fillId="0" borderId="12" xfId="4" applyFont="1" applyBorder="1"/>
    <xf numFmtId="0" fontId="0" fillId="5" borderId="0" xfId="0" applyFill="1"/>
    <xf numFmtId="6" fontId="5" fillId="0" borderId="14" xfId="4" applyNumberFormat="1" applyFont="1" applyBorder="1"/>
    <xf numFmtId="3" fontId="6" fillId="0" borderId="0" xfId="4" applyNumberFormat="1" applyFill="1"/>
    <xf numFmtId="3" fontId="6" fillId="0" borderId="18" xfId="4" applyNumberFormat="1" applyFill="1" applyBorder="1"/>
    <xf numFmtId="3" fontId="6" fillId="0" borderId="19" xfId="4" applyNumberFormat="1" applyFill="1" applyBorder="1"/>
    <xf numFmtId="0" fontId="6" fillId="0" borderId="25" xfId="4" applyBorder="1"/>
    <xf numFmtId="3" fontId="6" fillId="0" borderId="12" xfId="4" applyNumberFormat="1" applyFill="1" applyBorder="1"/>
    <xf numFmtId="3" fontId="6" fillId="0" borderId="9" xfId="4" applyNumberFormat="1" applyFill="1" applyBorder="1"/>
    <xf numFmtId="3" fontId="6" fillId="0" borderId="13" xfId="4" applyNumberFormat="1" applyFill="1" applyBorder="1"/>
    <xf numFmtId="3" fontId="6" fillId="0" borderId="16" xfId="4" applyNumberFormat="1" applyFill="1" applyBorder="1"/>
    <xf numFmtId="3" fontId="6" fillId="0" borderId="17" xfId="4" applyNumberFormat="1" applyFill="1" applyBorder="1"/>
    <xf numFmtId="0" fontId="2" fillId="0" borderId="0" xfId="1" applyAlignment="1" applyProtection="1">
      <alignment vertical="center"/>
    </xf>
    <xf numFmtId="8" fontId="5" fillId="0" borderId="21" xfId="4" applyNumberFormat="1" applyFont="1" applyFill="1" applyBorder="1" applyAlignment="1">
      <alignment horizontal="center"/>
    </xf>
    <xf numFmtId="3" fontId="6" fillId="0" borderId="0" xfId="4" applyNumberFormat="1" applyFill="1" applyBorder="1"/>
    <xf numFmtId="3" fontId="6" fillId="0" borderId="7" xfId="4" applyNumberFormat="1" applyFill="1" applyBorder="1"/>
    <xf numFmtId="9" fontId="6" fillId="0" borderId="8" xfId="4" applyNumberFormat="1" applyFill="1" applyBorder="1"/>
    <xf numFmtId="0" fontId="5" fillId="0" borderId="21" xfId="4" applyFont="1" applyBorder="1" applyAlignment="1">
      <alignment horizontal="center" wrapText="1"/>
    </xf>
    <xf numFmtId="0" fontId="6" fillId="0" borderId="18" xfId="4" applyBorder="1" applyAlignment="1">
      <alignment horizontal="center"/>
    </xf>
    <xf numFmtId="0" fontId="6" fillId="0" borderId="0" xfId="4" applyBorder="1" applyAlignment="1">
      <alignment horizontal="center"/>
    </xf>
    <xf numFmtId="0" fontId="6" fillId="0" borderId="19" xfId="4" applyBorder="1" applyAlignment="1">
      <alignment horizontal="center"/>
    </xf>
    <xf numFmtId="0" fontId="6" fillId="0" borderId="16" xfId="4" applyBorder="1" applyAlignment="1">
      <alignment horizontal="center"/>
    </xf>
    <xf numFmtId="0" fontId="6" fillId="0" borderId="7" xfId="4" applyBorder="1" applyAlignment="1">
      <alignment horizontal="center"/>
    </xf>
    <xf numFmtId="0" fontId="6" fillId="0" borderId="17" xfId="4" applyBorder="1" applyAlignment="1">
      <alignment horizontal="center"/>
    </xf>
    <xf numFmtId="3" fontId="6" fillId="0" borderId="21" xfId="4" applyNumberFormat="1" applyFill="1" applyBorder="1"/>
    <xf numFmtId="0" fontId="6" fillId="0" borderId="12" xfId="4" applyFont="1" applyFill="1" applyBorder="1"/>
    <xf numFmtId="3" fontId="6" fillId="0" borderId="23" xfId="4" applyNumberFormat="1" applyFill="1" applyBorder="1"/>
    <xf numFmtId="0" fontId="6" fillId="0" borderId="0" xfId="4" applyFill="1" applyBorder="1"/>
    <xf numFmtId="3" fontId="6" fillId="0" borderId="14" xfId="4" applyNumberFormat="1" applyFill="1" applyBorder="1"/>
    <xf numFmtId="3" fontId="6" fillId="0" borderId="15" xfId="4" applyNumberFormat="1" applyFill="1" applyBorder="1"/>
    <xf numFmtId="3" fontId="6" fillId="0" borderId="8" xfId="4" applyNumberFormat="1" applyFill="1" applyBorder="1"/>
    <xf numFmtId="0" fontId="6" fillId="0" borderId="12" xfId="4" quotePrefix="1" applyFont="1" applyBorder="1"/>
    <xf numFmtId="9" fontId="6" fillId="5" borderId="22" xfId="4" applyNumberFormat="1" applyFill="1" applyBorder="1"/>
    <xf numFmtId="9" fontId="6" fillId="5" borderId="23" xfId="4" applyNumberFormat="1" applyFill="1" applyBorder="1"/>
    <xf numFmtId="0" fontId="6" fillId="0" borderId="14" xfId="4" applyBorder="1" applyAlignment="1">
      <alignment horizontal="center" vertical="center" wrapText="1"/>
    </xf>
    <xf numFmtId="3" fontId="10" fillId="0" borderId="9" xfId="4" applyNumberFormat="1" applyFont="1" applyBorder="1" applyAlignment="1">
      <alignment horizontal="right"/>
    </xf>
    <xf numFmtId="3" fontId="10" fillId="0" borderId="12" xfId="4" applyNumberFormat="1" applyFont="1" applyBorder="1" applyAlignment="1">
      <alignment horizontal="right"/>
    </xf>
    <xf numFmtId="3" fontId="10" fillId="0" borderId="13" xfId="4" applyNumberFormat="1" applyFont="1" applyBorder="1" applyAlignment="1">
      <alignment horizontal="right"/>
    </xf>
    <xf numFmtId="6" fontId="5" fillId="0" borderId="0" xfId="4" applyNumberFormat="1" applyFont="1" applyBorder="1"/>
    <xf numFmtId="1" fontId="5" fillId="0" borderId="0" xfId="4" applyNumberFormat="1" applyFont="1" applyBorder="1"/>
    <xf numFmtId="6" fontId="5" fillId="0" borderId="15" xfId="4" applyNumberFormat="1" applyFont="1" applyBorder="1"/>
    <xf numFmtId="1" fontId="5" fillId="0" borderId="8" xfId="4" applyNumberFormat="1" applyFont="1" applyBorder="1" applyAlignment="1">
      <alignment horizontal="center"/>
    </xf>
    <xf numFmtId="1" fontId="5" fillId="0" borderId="15" xfId="4" applyNumberFormat="1" applyFont="1" applyBorder="1" applyAlignment="1">
      <alignment horizontal="center"/>
    </xf>
    <xf numFmtId="1" fontId="5" fillId="0" borderId="14" xfId="4" applyNumberFormat="1" applyFont="1" applyBorder="1" applyAlignment="1">
      <alignment horizontal="center"/>
    </xf>
    <xf numFmtId="9" fontId="6" fillId="0" borderId="21" xfId="4" applyNumberFormat="1" applyFill="1" applyBorder="1"/>
    <xf numFmtId="3" fontId="6" fillId="0" borderId="20" xfId="4" applyNumberFormat="1" applyFill="1" applyBorder="1"/>
    <xf numFmtId="3" fontId="6" fillId="0" borderId="23" xfId="4" applyNumberFormat="1" applyFont="1" applyBorder="1"/>
    <xf numFmtId="3" fontId="6" fillId="0" borderId="14" xfId="4" applyNumberFormat="1" applyFill="1" applyBorder="1" applyAlignment="1">
      <alignment horizontal="right"/>
    </xf>
    <xf numFmtId="3" fontId="6" fillId="0" borderId="8" xfId="4" applyNumberFormat="1" applyFill="1" applyBorder="1" applyAlignment="1">
      <alignment horizontal="right"/>
    </xf>
    <xf numFmtId="3" fontId="6" fillId="0" borderId="15" xfId="4" applyNumberFormat="1" applyFill="1" applyBorder="1" applyAlignment="1">
      <alignment horizontal="right"/>
    </xf>
    <xf numFmtId="6" fontId="6" fillId="0" borderId="17" xfId="4" applyNumberFormat="1" applyBorder="1"/>
    <xf numFmtId="8" fontId="5" fillId="0" borderId="14" xfId="4" applyNumberFormat="1" applyFont="1" applyFill="1" applyBorder="1" applyAlignment="1">
      <alignment horizontal="center"/>
    </xf>
    <xf numFmtId="8" fontId="5" fillId="0" borderId="15" xfId="4" applyNumberFormat="1" applyFont="1" applyFill="1" applyBorder="1" applyAlignment="1">
      <alignment horizontal="center"/>
    </xf>
    <xf numFmtId="8" fontId="5" fillId="0" borderId="8" xfId="4" applyNumberFormat="1" applyFont="1" applyFill="1" applyBorder="1" applyAlignment="1">
      <alignment horizontal="center"/>
    </xf>
    <xf numFmtId="168" fontId="6" fillId="5" borderId="22" xfId="4" applyNumberFormat="1" applyFill="1" applyBorder="1"/>
    <xf numFmtId="0" fontId="6" fillId="0" borderId="14" xfId="4" applyBorder="1"/>
    <xf numFmtId="0" fontId="6" fillId="0" borderId="9" xfId="4" applyBorder="1"/>
    <xf numFmtId="3" fontId="6" fillId="0" borderId="8" xfId="4" applyNumberFormat="1" applyBorder="1"/>
    <xf numFmtId="3" fontId="6" fillId="0" borderId="15" xfId="4" applyNumberFormat="1" applyBorder="1"/>
    <xf numFmtId="3" fontId="6" fillId="0" borderId="14" xfId="4" applyNumberFormat="1" applyBorder="1"/>
    <xf numFmtId="176" fontId="5" fillId="5" borderId="14" xfId="4" applyNumberFormat="1" applyFont="1" applyFill="1" applyBorder="1" applyAlignment="1">
      <alignment horizontal="center"/>
    </xf>
    <xf numFmtId="3" fontId="6" fillId="0" borderId="21" xfId="4" applyNumberFormat="1" applyBorder="1"/>
    <xf numFmtId="3" fontId="10" fillId="0" borderId="22" xfId="4" applyNumberFormat="1" applyFont="1" applyBorder="1" applyAlignment="1">
      <alignment horizontal="right"/>
    </xf>
    <xf numFmtId="3" fontId="6" fillId="0" borderId="23" xfId="4" applyNumberFormat="1" applyBorder="1"/>
    <xf numFmtId="6" fontId="19" fillId="0" borderId="18" xfId="4" applyNumberFormat="1" applyFont="1" applyBorder="1"/>
    <xf numFmtId="6" fontId="19" fillId="0" borderId="16" xfId="4" applyNumberFormat="1" applyFont="1" applyBorder="1"/>
    <xf numFmtId="0" fontId="19" fillId="0" borderId="18" xfId="4" applyFont="1" applyBorder="1"/>
    <xf numFmtId="170" fontId="6" fillId="5" borderId="21" xfId="4" applyNumberFormat="1" applyFill="1" applyBorder="1"/>
    <xf numFmtId="170" fontId="5" fillId="0" borderId="21" xfId="4" applyNumberFormat="1" applyFont="1" applyFill="1" applyBorder="1" applyAlignment="1">
      <alignment horizontal="center"/>
    </xf>
    <xf numFmtId="0" fontId="5" fillId="0" borderId="21" xfId="4" applyFont="1" applyBorder="1"/>
    <xf numFmtId="6" fontId="5" fillId="0" borderId="21" xfId="4" applyNumberFormat="1" applyFont="1" applyBorder="1"/>
    <xf numFmtId="3" fontId="6" fillId="0" borderId="21" xfId="4" applyNumberFormat="1" applyFont="1" applyBorder="1"/>
    <xf numFmtId="3" fontId="6" fillId="0" borderId="8" xfId="4" applyNumberFormat="1" applyFont="1" applyBorder="1"/>
    <xf numFmtId="3" fontId="6" fillId="0" borderId="14" xfId="4" applyNumberFormat="1" applyFont="1" applyBorder="1"/>
    <xf numFmtId="3" fontId="6" fillId="0" borderId="15" xfId="4" applyNumberFormat="1" applyFont="1" applyBorder="1"/>
    <xf numFmtId="170" fontId="6" fillId="0" borderId="0" xfId="4" applyNumberFormat="1" applyFill="1" applyBorder="1"/>
    <xf numFmtId="0" fontId="6" fillId="0" borderId="0" xfId="4" applyBorder="1" applyAlignment="1">
      <alignment vertical="center"/>
    </xf>
    <xf numFmtId="0" fontId="6" fillId="0" borderId="0" xfId="4" applyBorder="1" applyAlignment="1">
      <alignment wrapText="1"/>
    </xf>
    <xf numFmtId="0" fontId="5" fillId="0" borderId="8" xfId="4" applyFont="1" applyBorder="1"/>
    <xf numFmtId="0" fontId="5" fillId="0" borderId="15" xfId="4" applyFont="1" applyBorder="1"/>
    <xf numFmtId="0" fontId="6" fillId="5" borderId="0" xfId="4" applyFill="1" applyBorder="1"/>
    <xf numFmtId="9" fontId="6" fillId="13" borderId="7" xfId="4" applyNumberFormat="1" applyFill="1" applyBorder="1" applyAlignment="1">
      <alignment vertical="center"/>
    </xf>
    <xf numFmtId="0" fontId="6" fillId="13" borderId="7" xfId="4" applyFill="1" applyBorder="1" applyAlignment="1">
      <alignment vertical="center"/>
    </xf>
    <xf numFmtId="0" fontId="6" fillId="13" borderId="16" xfId="4" applyFill="1" applyBorder="1" applyAlignment="1">
      <alignment vertical="center"/>
    </xf>
    <xf numFmtId="0" fontId="6" fillId="13" borderId="17" xfId="4" applyFill="1" applyBorder="1" applyAlignment="1">
      <alignment vertical="center"/>
    </xf>
    <xf numFmtId="9" fontId="6" fillId="6" borderId="16" xfId="4" applyNumberFormat="1" applyFill="1" applyBorder="1" applyAlignment="1">
      <alignment vertical="center"/>
    </xf>
    <xf numFmtId="0" fontId="5" fillId="0" borderId="20" xfId="4" applyFont="1" applyBorder="1"/>
    <xf numFmtId="0" fontId="5" fillId="0" borderId="16" xfId="4" applyFont="1" applyBorder="1"/>
    <xf numFmtId="0" fontId="5" fillId="0" borderId="17" xfId="4" applyFont="1" applyBorder="1"/>
    <xf numFmtId="9" fontId="6" fillId="13" borderId="0" xfId="4" applyNumberFormat="1" applyFill="1"/>
    <xf numFmtId="0" fontId="6" fillId="13" borderId="0" xfId="4" applyFill="1"/>
    <xf numFmtId="0" fontId="6" fillId="13" borderId="18" xfId="4" applyFill="1" applyBorder="1"/>
    <xf numFmtId="0" fontId="6" fillId="13" borderId="19" xfId="4" applyFill="1" applyBorder="1"/>
    <xf numFmtId="177" fontId="6" fillId="13" borderId="0" xfId="4" applyNumberFormat="1" applyFill="1"/>
    <xf numFmtId="9" fontId="6" fillId="13" borderId="18" xfId="4" applyNumberFormat="1" applyFill="1" applyBorder="1"/>
    <xf numFmtId="9" fontId="6" fillId="13" borderId="0" xfId="4" applyNumberFormat="1" applyFill="1" applyBorder="1"/>
    <xf numFmtId="177" fontId="6" fillId="13" borderId="0" xfId="4" applyNumberFormat="1" applyFill="1" applyBorder="1"/>
    <xf numFmtId="9" fontId="6" fillId="7" borderId="18" xfId="4" applyNumberFormat="1" applyFill="1" applyBorder="1"/>
    <xf numFmtId="177" fontId="6" fillId="0" borderId="0" xfId="4" applyNumberFormat="1" applyBorder="1"/>
    <xf numFmtId="9" fontId="6" fillId="13" borderId="7" xfId="4" applyNumberFormat="1" applyFill="1" applyBorder="1"/>
    <xf numFmtId="177" fontId="6" fillId="13" borderId="7" xfId="4" applyNumberFormat="1" applyFill="1" applyBorder="1"/>
    <xf numFmtId="9" fontId="6" fillId="13" borderId="16" xfId="4" applyNumberFormat="1" applyFill="1" applyBorder="1"/>
    <xf numFmtId="0" fontId="6" fillId="13" borderId="17" xfId="4" applyFill="1" applyBorder="1"/>
    <xf numFmtId="9" fontId="6" fillId="0" borderId="13" xfId="3" applyFont="1" applyBorder="1"/>
    <xf numFmtId="9" fontId="6" fillId="0" borderId="9" xfId="3" applyFont="1" applyBorder="1"/>
    <xf numFmtId="9" fontId="6" fillId="0" borderId="17" xfId="3" applyFont="1" applyBorder="1"/>
    <xf numFmtId="9" fontId="6" fillId="0" borderId="7" xfId="3" applyFont="1" applyBorder="1"/>
    <xf numFmtId="0" fontId="6" fillId="0" borderId="21" xfId="4" applyBorder="1"/>
    <xf numFmtId="9" fontId="6" fillId="0" borderId="0" xfId="3" applyFont="1" applyBorder="1"/>
    <xf numFmtId="9" fontId="6" fillId="5" borderId="12" xfId="4" applyNumberFormat="1" applyFill="1" applyBorder="1"/>
    <xf numFmtId="9" fontId="6" fillId="7" borderId="9" xfId="4" applyNumberFormat="1" applyFill="1" applyBorder="1"/>
    <xf numFmtId="9" fontId="6" fillId="5" borderId="18" xfId="4" applyNumberFormat="1" applyFill="1" applyBorder="1"/>
    <xf numFmtId="9" fontId="6" fillId="7" borderId="0" xfId="4" applyNumberFormat="1" applyFill="1" applyBorder="1"/>
    <xf numFmtId="9" fontId="6" fillId="0" borderId="16" xfId="3" applyFont="1" applyBorder="1"/>
    <xf numFmtId="177" fontId="6" fillId="0" borderId="15" xfId="4" applyNumberFormat="1" applyBorder="1"/>
    <xf numFmtId="0" fontId="18" fillId="0" borderId="0" xfId="4" applyFont="1"/>
    <xf numFmtId="9" fontId="0" fillId="0" borderId="0" xfId="2" applyFont="1"/>
    <xf numFmtId="0" fontId="6" fillId="0" borderId="0" xfId="0" quotePrefix="1" applyFont="1"/>
    <xf numFmtId="0" fontId="6" fillId="5" borderId="8" xfId="4" applyFill="1" applyBorder="1"/>
    <xf numFmtId="0" fontId="10" fillId="0" borderId="20" xfId="4" applyFont="1" applyBorder="1" applyAlignment="1">
      <alignment horizontal="right"/>
    </xf>
    <xf numFmtId="0" fontId="10" fillId="0" borderId="0" xfId="4" applyFont="1" applyBorder="1"/>
    <xf numFmtId="0" fontId="10" fillId="5" borderId="0" xfId="4" applyFont="1" applyFill="1" applyBorder="1"/>
    <xf numFmtId="0" fontId="10" fillId="0" borderId="18" xfId="4" applyFont="1" applyBorder="1"/>
    <xf numFmtId="0" fontId="10" fillId="0" borderId="19" xfId="4" applyFont="1" applyBorder="1"/>
    <xf numFmtId="0" fontId="6" fillId="0" borderId="12" xfId="4" quotePrefix="1" applyBorder="1"/>
    <xf numFmtId="0" fontId="6" fillId="0" borderId="16" xfId="4" quotePrefix="1" applyBorder="1"/>
    <xf numFmtId="0" fontId="6" fillId="0" borderId="1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4" applyFont="1" applyAlignment="1">
      <alignment horizontal="center" wrapText="1"/>
    </xf>
    <xf numFmtId="0" fontId="5" fillId="0" borderId="1" xfId="4" applyFont="1" applyBorder="1" applyAlignment="1">
      <alignment horizontal="left" wrapText="1"/>
    </xf>
    <xf numFmtId="0" fontId="5" fillId="0" borderId="26" xfId="4" applyFont="1" applyBorder="1" applyAlignment="1">
      <alignment horizontal="left" wrapText="1"/>
    </xf>
    <xf numFmtId="0" fontId="5" fillId="0" borderId="1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1" xfId="4" applyFont="1" applyBorder="1" applyAlignment="1">
      <alignment horizontal="center" wrapText="1"/>
    </xf>
    <xf numFmtId="0" fontId="5" fillId="0" borderId="26" xfId="4" applyFont="1" applyBorder="1" applyAlignment="1">
      <alignment horizontal="center" wrapText="1"/>
    </xf>
    <xf numFmtId="0" fontId="6" fillId="0" borderId="14" xfId="4" applyFont="1" applyBorder="1"/>
    <xf numFmtId="0" fontId="6" fillId="0" borderId="27" xfId="4" applyFont="1" applyBorder="1"/>
    <xf numFmtId="0" fontId="5" fillId="0" borderId="14" xfId="4" applyFont="1" applyBorder="1"/>
    <xf numFmtId="0" fontId="5" fillId="0" borderId="27" xfId="4" applyFont="1" applyBorder="1"/>
    <xf numFmtId="6" fontId="6" fillId="0" borderId="18" xfId="4" applyNumberFormat="1" applyFont="1" applyBorder="1"/>
    <xf numFmtId="6" fontId="6" fillId="0" borderId="25" xfId="4" applyNumberFormat="1" applyBorder="1"/>
    <xf numFmtId="6" fontId="10" fillId="0" borderId="12" xfId="4" applyNumberFormat="1" applyFont="1" applyBorder="1"/>
    <xf numFmtId="6" fontId="10" fillId="0" borderId="29" xfId="4" applyNumberFormat="1" applyFont="1" applyBorder="1"/>
    <xf numFmtId="6" fontId="6" fillId="0" borderId="16" xfId="4" applyNumberFormat="1" applyBorder="1"/>
    <xf numFmtId="6" fontId="6" fillId="0" borderId="30" xfId="4" applyNumberFormat="1" applyBorder="1"/>
    <xf numFmtId="6" fontId="6" fillId="0" borderId="14" xfId="4" applyNumberFormat="1" applyBorder="1"/>
    <xf numFmtId="6" fontId="6" fillId="0" borderId="27" xfId="4" applyNumberFormat="1" applyBorder="1"/>
    <xf numFmtId="6" fontId="8" fillId="0" borderId="14" xfId="4" applyNumberFormat="1" applyFont="1" applyBorder="1"/>
    <xf numFmtId="6" fontId="8" fillId="0" borderId="27" xfId="4" applyNumberFormat="1" applyFont="1" applyBorder="1"/>
    <xf numFmtId="0" fontId="5" fillId="0" borderId="14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5" fillId="0" borderId="27" xfId="4" applyFont="1" applyBorder="1" applyAlignment="1">
      <alignment horizontal="center"/>
    </xf>
    <xf numFmtId="0" fontId="6" fillId="0" borderId="12" xfId="4" applyBorder="1"/>
    <xf numFmtId="0" fontId="6" fillId="0" borderId="29" xfId="4" applyBorder="1"/>
    <xf numFmtId="0" fontId="6" fillId="0" borderId="16" xfId="4" applyBorder="1"/>
    <xf numFmtId="0" fontId="6" fillId="0" borderId="30" xfId="4" applyBorder="1"/>
    <xf numFmtId="0" fontId="8" fillId="0" borderId="14" xfId="4" applyFont="1" applyBorder="1"/>
    <xf numFmtId="0" fontId="8" fillId="0" borderId="27" xfId="4" applyFont="1" applyBorder="1"/>
    <xf numFmtId="0" fontId="6" fillId="0" borderId="12" xfId="4" applyFont="1" applyBorder="1"/>
    <xf numFmtId="0" fontId="6" fillId="0" borderId="29" xfId="4" applyFont="1" applyBorder="1"/>
    <xf numFmtId="6" fontId="5" fillId="0" borderId="14" xfId="4" applyNumberFormat="1" applyFont="1" applyBorder="1"/>
    <xf numFmtId="6" fontId="5" fillId="0" borderId="27" xfId="4" applyNumberFormat="1" applyFont="1" applyBorder="1"/>
    <xf numFmtId="6" fontId="6" fillId="0" borderId="0" xfId="4" applyNumberFormat="1" applyBorder="1"/>
    <xf numFmtId="6" fontId="8" fillId="0" borderId="8" xfId="4" applyNumberFormat="1" applyFont="1" applyBorder="1"/>
    <xf numFmtId="6" fontId="5" fillId="0" borderId="8" xfId="4" applyNumberFormat="1" applyFont="1" applyBorder="1"/>
    <xf numFmtId="0" fontId="5" fillId="0" borderId="15" xfId="4" applyFont="1" applyBorder="1" applyAlignment="1">
      <alignment horizontal="center"/>
    </xf>
    <xf numFmtId="0" fontId="6" fillId="0" borderId="12" xfId="4" applyBorder="1" applyAlignment="1">
      <alignment horizontal="center"/>
    </xf>
    <xf numFmtId="0" fontId="6" fillId="0" borderId="9" xfId="4" applyBorder="1" applyAlignment="1">
      <alignment horizontal="center"/>
    </xf>
    <xf numFmtId="0" fontId="6" fillId="0" borderId="13" xfId="4" applyBorder="1" applyAlignment="1">
      <alignment horizontal="center"/>
    </xf>
    <xf numFmtId="0" fontId="6" fillId="0" borderId="18" xfId="4" applyBorder="1"/>
    <xf numFmtId="0" fontId="6" fillId="0" borderId="19" xfId="4" applyBorder="1"/>
    <xf numFmtId="0" fontId="6" fillId="0" borderId="13" xfId="4" applyBorder="1" applyAlignment="1">
      <alignment horizontal="center" vertical="center" wrapText="1"/>
    </xf>
    <xf numFmtId="0" fontId="6" fillId="0" borderId="17" xfId="4" applyBorder="1" applyAlignment="1">
      <alignment horizontal="center" vertical="center" wrapText="1"/>
    </xf>
    <xf numFmtId="6" fontId="6" fillId="0" borderId="8" xfId="4" applyNumberFormat="1" applyBorder="1"/>
    <xf numFmtId="6" fontId="10" fillId="0" borderId="9" xfId="4" applyNumberFormat="1" applyFont="1" applyBorder="1"/>
    <xf numFmtId="6" fontId="6" fillId="0" borderId="7" xfId="4" applyNumberFormat="1" applyBorder="1"/>
    <xf numFmtId="6" fontId="6" fillId="0" borderId="14" xfId="4" applyNumberFormat="1" applyFont="1" applyBorder="1" applyAlignment="1">
      <alignment horizontal="left"/>
    </xf>
    <xf numFmtId="6" fontId="6" fillId="0" borderId="15" xfId="4" applyNumberFormat="1" applyFont="1" applyBorder="1" applyAlignment="1">
      <alignment horizontal="left"/>
    </xf>
    <xf numFmtId="0" fontId="6" fillId="0" borderId="14" xfId="4" applyBorder="1" applyAlignment="1">
      <alignment horizontal="center"/>
    </xf>
    <xf numFmtId="0" fontId="6" fillId="0" borderId="8" xfId="4" applyBorder="1" applyAlignment="1">
      <alignment horizontal="center"/>
    </xf>
    <xf numFmtId="0" fontId="6" fillId="0" borderId="27" xfId="4" applyBorder="1" applyAlignment="1">
      <alignment horizontal="center"/>
    </xf>
    <xf numFmtId="0" fontId="6" fillId="0" borderId="28" xfId="4" applyBorder="1" applyAlignment="1">
      <alignment horizontal="center"/>
    </xf>
    <xf numFmtId="0" fontId="3" fillId="0" borderId="14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3" fillId="0" borderId="15" xfId="4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Link" xfId="1" builtinId="8"/>
    <cellStyle name="Prozent" xfId="2" builtinId="5"/>
    <cellStyle name="Prozent 2" xfId="3"/>
    <cellStyle name="Standard" xfId="0" builtinId="0"/>
    <cellStyle name="Standard 2" xfId="4"/>
    <cellStyle name="Währung" xfId="5" builtinId="4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Nettosteuersatz = Nettosteuer (Einkommensteuer ./. Bürgerdividende) / Erwerbseinkommen</a:t>
            </a:r>
          </a:p>
        </c:rich>
      </c:tx>
      <c:layout>
        <c:manualLayout>
          <c:xMode val="edge"/>
          <c:yMode val="edge"/>
          <c:x val="0.22940563086548488"/>
          <c:y val="2.0202020202020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966631908237745E-2"/>
          <c:y val="0.1111111111111111"/>
          <c:w val="0.94160583941605835"/>
          <c:h val="0.81818181818181823"/>
        </c:manualLayout>
      </c:layout>
      <c:lineChart>
        <c:grouping val="standard"/>
        <c:varyColors val="0"/>
        <c:ser>
          <c:idx val="1"/>
          <c:order val="0"/>
          <c:tx>
            <c:strRef>
              <c:f>'Daten Nettosteuersatz'!$B$1</c:f>
              <c:strCache>
                <c:ptCount val="1"/>
                <c:pt idx="0">
                  <c:v>Nettosteuersatz</c:v>
                </c:pt>
              </c:strCache>
            </c:strRef>
          </c:tx>
          <c:marker>
            <c:symbol val="none"/>
          </c:marker>
          <c:cat>
            <c:numRef>
              <c:f>'Daten Nettosteuersatz'!$A$5:$A$87</c:f>
              <c:numCache>
                <c:formatCode>#,##0</c:formatCode>
                <c:ptCount val="83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1000</c:v>
                </c:pt>
                <c:pt idx="7">
                  <c:v>1100</c:v>
                </c:pt>
                <c:pt idx="8">
                  <c:v>1200</c:v>
                </c:pt>
                <c:pt idx="9">
                  <c:v>1300</c:v>
                </c:pt>
                <c:pt idx="10">
                  <c:v>1400</c:v>
                </c:pt>
                <c:pt idx="11">
                  <c:v>1500</c:v>
                </c:pt>
                <c:pt idx="12">
                  <c:v>1600</c:v>
                </c:pt>
                <c:pt idx="13">
                  <c:v>1700</c:v>
                </c:pt>
                <c:pt idx="14">
                  <c:v>1800</c:v>
                </c:pt>
                <c:pt idx="15">
                  <c:v>1900</c:v>
                </c:pt>
                <c:pt idx="16">
                  <c:v>2000</c:v>
                </c:pt>
                <c:pt idx="17">
                  <c:v>2100</c:v>
                </c:pt>
                <c:pt idx="18">
                  <c:v>2200</c:v>
                </c:pt>
                <c:pt idx="19">
                  <c:v>2300</c:v>
                </c:pt>
                <c:pt idx="20">
                  <c:v>2400</c:v>
                </c:pt>
                <c:pt idx="21">
                  <c:v>2500</c:v>
                </c:pt>
                <c:pt idx="22">
                  <c:v>2600</c:v>
                </c:pt>
                <c:pt idx="23">
                  <c:v>2700</c:v>
                </c:pt>
                <c:pt idx="24">
                  <c:v>2800</c:v>
                </c:pt>
                <c:pt idx="25">
                  <c:v>2900</c:v>
                </c:pt>
                <c:pt idx="26">
                  <c:v>3000</c:v>
                </c:pt>
                <c:pt idx="27">
                  <c:v>3100</c:v>
                </c:pt>
                <c:pt idx="28">
                  <c:v>3200</c:v>
                </c:pt>
                <c:pt idx="29">
                  <c:v>3300</c:v>
                </c:pt>
                <c:pt idx="30">
                  <c:v>3400</c:v>
                </c:pt>
                <c:pt idx="31">
                  <c:v>3500</c:v>
                </c:pt>
                <c:pt idx="32">
                  <c:v>3600</c:v>
                </c:pt>
                <c:pt idx="33">
                  <c:v>3700</c:v>
                </c:pt>
                <c:pt idx="34">
                  <c:v>3800</c:v>
                </c:pt>
                <c:pt idx="35">
                  <c:v>3900</c:v>
                </c:pt>
                <c:pt idx="36">
                  <c:v>4000</c:v>
                </c:pt>
                <c:pt idx="37">
                  <c:v>4100</c:v>
                </c:pt>
                <c:pt idx="38">
                  <c:v>4200</c:v>
                </c:pt>
                <c:pt idx="39">
                  <c:v>4300</c:v>
                </c:pt>
                <c:pt idx="40">
                  <c:v>4400</c:v>
                </c:pt>
                <c:pt idx="41">
                  <c:v>4500</c:v>
                </c:pt>
                <c:pt idx="42">
                  <c:v>4600</c:v>
                </c:pt>
                <c:pt idx="43">
                  <c:v>4700</c:v>
                </c:pt>
                <c:pt idx="44">
                  <c:v>4800</c:v>
                </c:pt>
                <c:pt idx="45">
                  <c:v>4900</c:v>
                </c:pt>
                <c:pt idx="46">
                  <c:v>5000</c:v>
                </c:pt>
                <c:pt idx="47">
                  <c:v>5100</c:v>
                </c:pt>
                <c:pt idx="48">
                  <c:v>5200</c:v>
                </c:pt>
                <c:pt idx="49">
                  <c:v>5300</c:v>
                </c:pt>
                <c:pt idx="50">
                  <c:v>5400</c:v>
                </c:pt>
                <c:pt idx="51">
                  <c:v>5500</c:v>
                </c:pt>
                <c:pt idx="52">
                  <c:v>5600</c:v>
                </c:pt>
                <c:pt idx="53">
                  <c:v>5700</c:v>
                </c:pt>
                <c:pt idx="54">
                  <c:v>5800</c:v>
                </c:pt>
                <c:pt idx="55">
                  <c:v>5900</c:v>
                </c:pt>
                <c:pt idx="56">
                  <c:v>6000</c:v>
                </c:pt>
                <c:pt idx="57">
                  <c:v>6100</c:v>
                </c:pt>
                <c:pt idx="58">
                  <c:v>6200</c:v>
                </c:pt>
                <c:pt idx="59">
                  <c:v>6300</c:v>
                </c:pt>
                <c:pt idx="60">
                  <c:v>6400</c:v>
                </c:pt>
                <c:pt idx="61">
                  <c:v>6500</c:v>
                </c:pt>
                <c:pt idx="62">
                  <c:v>6600</c:v>
                </c:pt>
                <c:pt idx="63">
                  <c:v>6700</c:v>
                </c:pt>
                <c:pt idx="64">
                  <c:v>6800</c:v>
                </c:pt>
                <c:pt idx="65">
                  <c:v>6900</c:v>
                </c:pt>
                <c:pt idx="66">
                  <c:v>7000</c:v>
                </c:pt>
                <c:pt idx="67">
                  <c:v>7100</c:v>
                </c:pt>
                <c:pt idx="68">
                  <c:v>7200</c:v>
                </c:pt>
                <c:pt idx="69">
                  <c:v>7300</c:v>
                </c:pt>
                <c:pt idx="70">
                  <c:v>7400</c:v>
                </c:pt>
                <c:pt idx="71">
                  <c:v>7500</c:v>
                </c:pt>
                <c:pt idx="72">
                  <c:v>7600</c:v>
                </c:pt>
                <c:pt idx="73">
                  <c:v>7700</c:v>
                </c:pt>
                <c:pt idx="74">
                  <c:v>7800</c:v>
                </c:pt>
                <c:pt idx="75">
                  <c:v>7900</c:v>
                </c:pt>
                <c:pt idx="76">
                  <c:v>8000</c:v>
                </c:pt>
                <c:pt idx="77">
                  <c:v>8100</c:v>
                </c:pt>
                <c:pt idx="78">
                  <c:v>8200</c:v>
                </c:pt>
                <c:pt idx="79">
                  <c:v>8300</c:v>
                </c:pt>
                <c:pt idx="80">
                  <c:v>8400</c:v>
                </c:pt>
                <c:pt idx="81">
                  <c:v>8500</c:v>
                </c:pt>
                <c:pt idx="82">
                  <c:v>8600</c:v>
                </c:pt>
              </c:numCache>
            </c:numRef>
          </c:cat>
          <c:val>
            <c:numRef>
              <c:f>'Daten Nettosteuersatz'!$B$2:$B$87</c:f>
              <c:numCache>
                <c:formatCode>0%</c:formatCode>
                <c:ptCount val="83"/>
                <c:pt idx="0">
                  <c:v>-0.6</c:v>
                </c:pt>
                <c:pt idx="1">
                  <c:v>-0.45</c:v>
                </c:pt>
                <c:pt idx="2">
                  <c:v>-0.35</c:v>
                </c:pt>
                <c:pt idx="3">
                  <c:v>-0.27857142857142858</c:v>
                </c:pt>
                <c:pt idx="4">
                  <c:v>-0.22500000000000001</c:v>
                </c:pt>
                <c:pt idx="5">
                  <c:v>-0.18333333333333332</c:v>
                </c:pt>
                <c:pt idx="6">
                  <c:v>-0.15</c:v>
                </c:pt>
                <c:pt idx="7">
                  <c:v>-0.12272727272727273</c:v>
                </c:pt>
                <c:pt idx="8">
                  <c:v>-0.1</c:v>
                </c:pt>
                <c:pt idx="9">
                  <c:v>-8.0769230769230774E-2</c:v>
                </c:pt>
                <c:pt idx="10">
                  <c:v>-6.4285714285714279E-2</c:v>
                </c:pt>
                <c:pt idx="11">
                  <c:v>-0.05</c:v>
                </c:pt>
                <c:pt idx="12">
                  <c:v>-3.7499999999999999E-2</c:v>
                </c:pt>
                <c:pt idx="13">
                  <c:v>-2.6470588235294117E-2</c:v>
                </c:pt>
                <c:pt idx="14">
                  <c:v>-1.6666666666666666E-2</c:v>
                </c:pt>
                <c:pt idx="15">
                  <c:v>-7.8947368421052634E-3</c:v>
                </c:pt>
                <c:pt idx="16">
                  <c:v>0</c:v>
                </c:pt>
                <c:pt idx="17">
                  <c:v>7.1428571428571426E-3</c:v>
                </c:pt>
                <c:pt idx="18">
                  <c:v>1.3636363636363636E-2</c:v>
                </c:pt>
                <c:pt idx="19">
                  <c:v>1.9565217391304349E-2</c:v>
                </c:pt>
                <c:pt idx="20">
                  <c:v>2.5000000000000001E-2</c:v>
                </c:pt>
                <c:pt idx="21">
                  <c:v>0.03</c:v>
                </c:pt>
                <c:pt idx="22">
                  <c:v>3.4615384615384617E-2</c:v>
                </c:pt>
                <c:pt idx="23">
                  <c:v>3.888888888888889E-2</c:v>
                </c:pt>
                <c:pt idx="24">
                  <c:v>4.2857142857142858E-2</c:v>
                </c:pt>
                <c:pt idx="25">
                  <c:v>4.6551724137931037E-2</c:v>
                </c:pt>
                <c:pt idx="26">
                  <c:v>0.05</c:v>
                </c:pt>
                <c:pt idx="27">
                  <c:v>5.32258064516129E-2</c:v>
                </c:pt>
                <c:pt idx="28">
                  <c:v>5.6250000000000001E-2</c:v>
                </c:pt>
                <c:pt idx="29">
                  <c:v>5.909090909090909E-2</c:v>
                </c:pt>
                <c:pt idx="30">
                  <c:v>6.1764705882352944E-2</c:v>
                </c:pt>
                <c:pt idx="31">
                  <c:v>6.4285714285714279E-2</c:v>
                </c:pt>
                <c:pt idx="32">
                  <c:v>6.6666666666666666E-2</c:v>
                </c:pt>
                <c:pt idx="33">
                  <c:v>6.8918918918918923E-2</c:v>
                </c:pt>
                <c:pt idx="34">
                  <c:v>7.1052631578947367E-2</c:v>
                </c:pt>
                <c:pt idx="35">
                  <c:v>7.3076923076923081E-2</c:v>
                </c:pt>
                <c:pt idx="36">
                  <c:v>7.4999999999999997E-2</c:v>
                </c:pt>
                <c:pt idx="37">
                  <c:v>7.6829268292682926E-2</c:v>
                </c:pt>
                <c:pt idx="38">
                  <c:v>7.857142857142857E-2</c:v>
                </c:pt>
                <c:pt idx="39">
                  <c:v>8.0232558139534879E-2</c:v>
                </c:pt>
                <c:pt idx="40">
                  <c:v>8.1818181818181818E-2</c:v>
                </c:pt>
                <c:pt idx="41">
                  <c:v>8.3333333333333329E-2</c:v>
                </c:pt>
                <c:pt idx="42">
                  <c:v>8.478260869565217E-2</c:v>
                </c:pt>
                <c:pt idx="43">
                  <c:v>8.6170212765957446E-2</c:v>
                </c:pt>
                <c:pt idx="44">
                  <c:v>8.7499999999999994E-2</c:v>
                </c:pt>
                <c:pt idx="45">
                  <c:v>8.8775510204081629E-2</c:v>
                </c:pt>
                <c:pt idx="46">
                  <c:v>0.09</c:v>
                </c:pt>
                <c:pt idx="47">
                  <c:v>9.1176470588235289E-2</c:v>
                </c:pt>
                <c:pt idx="48">
                  <c:v>9.2307692307692313E-2</c:v>
                </c:pt>
                <c:pt idx="49">
                  <c:v>9.3396226415094333E-2</c:v>
                </c:pt>
                <c:pt idx="50">
                  <c:v>9.4444444444444442E-2</c:v>
                </c:pt>
                <c:pt idx="51">
                  <c:v>9.5454545454545459E-2</c:v>
                </c:pt>
                <c:pt idx="52">
                  <c:v>9.6428571428571433E-2</c:v>
                </c:pt>
                <c:pt idx="53">
                  <c:v>9.7368421052631576E-2</c:v>
                </c:pt>
                <c:pt idx="54">
                  <c:v>9.8275862068965519E-2</c:v>
                </c:pt>
                <c:pt idx="55">
                  <c:v>9.9152542372881361E-2</c:v>
                </c:pt>
                <c:pt idx="56">
                  <c:v>0.1</c:v>
                </c:pt>
                <c:pt idx="57">
                  <c:v>0.10081967213114754</c:v>
                </c:pt>
                <c:pt idx="58">
                  <c:v>0.10161290322580645</c:v>
                </c:pt>
                <c:pt idx="59">
                  <c:v>0.10238095238095238</c:v>
                </c:pt>
                <c:pt idx="60">
                  <c:v>0.10312499999999999</c:v>
                </c:pt>
                <c:pt idx="61">
                  <c:v>0.10384615384615385</c:v>
                </c:pt>
                <c:pt idx="62">
                  <c:v>0.10454545454545454</c:v>
                </c:pt>
                <c:pt idx="63">
                  <c:v>0.10522388059701493</c:v>
                </c:pt>
                <c:pt idx="64">
                  <c:v>0.10588235294117647</c:v>
                </c:pt>
                <c:pt idx="65">
                  <c:v>0.10652173913043478</c:v>
                </c:pt>
                <c:pt idx="66">
                  <c:v>0.10714285714285714</c:v>
                </c:pt>
                <c:pt idx="67">
                  <c:v>0.10774647887323943</c:v>
                </c:pt>
                <c:pt idx="68">
                  <c:v>0.10833333333333334</c:v>
                </c:pt>
                <c:pt idx="69">
                  <c:v>0.10890410958904109</c:v>
                </c:pt>
                <c:pt idx="70">
                  <c:v>0.10945945945945947</c:v>
                </c:pt>
                <c:pt idx="71">
                  <c:v>0.11</c:v>
                </c:pt>
                <c:pt idx="72">
                  <c:v>0.11052631578947368</c:v>
                </c:pt>
                <c:pt idx="73">
                  <c:v>0.11103896103896103</c:v>
                </c:pt>
                <c:pt idx="74">
                  <c:v>0.11153846153846154</c:v>
                </c:pt>
                <c:pt idx="75">
                  <c:v>0.1120253164556962</c:v>
                </c:pt>
                <c:pt idx="76">
                  <c:v>0.1125</c:v>
                </c:pt>
                <c:pt idx="77">
                  <c:v>0.11296296296296296</c:v>
                </c:pt>
                <c:pt idx="78">
                  <c:v>0.11341463414634147</c:v>
                </c:pt>
                <c:pt idx="79">
                  <c:v>0.11385542168674699</c:v>
                </c:pt>
                <c:pt idx="80">
                  <c:v>0.11428571428571428</c:v>
                </c:pt>
                <c:pt idx="81">
                  <c:v>0.11470588235294117</c:v>
                </c:pt>
                <c:pt idx="82">
                  <c:v>0.11511627906976744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444120"/>
        <c:axId val="521444512"/>
      </c:lineChart>
      <c:catAx>
        <c:axId val="52144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Erwerbseinkommen im Monat</a:t>
                </a:r>
              </a:p>
            </c:rich>
          </c:tx>
          <c:layout>
            <c:manualLayout>
              <c:xMode val="edge"/>
              <c:yMode val="edge"/>
              <c:x val="0.40493153684256622"/>
              <c:y val="0.422022146221621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521444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1444512"/>
        <c:scaling>
          <c:orientation val="minMax"/>
          <c:max val="0.2"/>
          <c:min val="-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21444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Nettoabgabensatz nach Familienstand =
Nettoabgabenbelastung (Einkommensteuer + Sozialabgaben ./. Bürgerdividende) / Erwerbseinkommen</a:t>
            </a:r>
          </a:p>
        </c:rich>
      </c:tx>
      <c:layout>
        <c:manualLayout>
          <c:xMode val="edge"/>
          <c:yMode val="edge"/>
          <c:x val="0.21342031686859272"/>
          <c:y val="2.1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802423112767941E-2"/>
          <c:y val="0.12"/>
          <c:w val="0.92078285181733455"/>
          <c:h val="0.78533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'Daten Abgabensatz'!$B$1</c:f>
              <c:strCache>
                <c:ptCount val="1"/>
                <c:pt idx="0">
                  <c:v>Alleinstehende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'Daten Abgabensatz'!$A$2:$A$84</c:f>
              <c:numCache>
                <c:formatCode>#,##0</c:formatCode>
                <c:ptCount val="8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</c:numCache>
            </c:numRef>
          </c:cat>
          <c:val>
            <c:numRef>
              <c:f>'Daten Abgabensatz'!$B$2:$B$84</c:f>
              <c:numCache>
                <c:formatCode>0%</c:formatCode>
                <c:ptCount val="83"/>
                <c:pt idx="0">
                  <c:v>-2.65</c:v>
                </c:pt>
                <c:pt idx="1">
                  <c:v>-1.1499999999999999</c:v>
                </c:pt>
                <c:pt idx="2">
                  <c:v>-0.65</c:v>
                </c:pt>
                <c:pt idx="3">
                  <c:v>-0.4</c:v>
                </c:pt>
                <c:pt idx="4">
                  <c:v>-0.25</c:v>
                </c:pt>
                <c:pt idx="5">
                  <c:v>-0.15</c:v>
                </c:pt>
                <c:pt idx="6">
                  <c:v>-7.857142857142857E-2</c:v>
                </c:pt>
                <c:pt idx="7">
                  <c:v>-2.5000000000000001E-2</c:v>
                </c:pt>
                <c:pt idx="8">
                  <c:v>1.6666666666666666E-2</c:v>
                </c:pt>
                <c:pt idx="9">
                  <c:v>0.05</c:v>
                </c:pt>
                <c:pt idx="10">
                  <c:v>7.7272727272727271E-2</c:v>
                </c:pt>
                <c:pt idx="11">
                  <c:v>0.1</c:v>
                </c:pt>
                <c:pt idx="12">
                  <c:v>0.11923076923076924</c:v>
                </c:pt>
                <c:pt idx="13">
                  <c:v>0.1357142857142857</c:v>
                </c:pt>
                <c:pt idx="14">
                  <c:v>0.15</c:v>
                </c:pt>
                <c:pt idx="15">
                  <c:v>0.16250000000000001</c:v>
                </c:pt>
                <c:pt idx="16">
                  <c:v>0.17352941176470588</c:v>
                </c:pt>
                <c:pt idx="17">
                  <c:v>0.18333333333333332</c:v>
                </c:pt>
                <c:pt idx="18">
                  <c:v>0.19210526315789472</c:v>
                </c:pt>
                <c:pt idx="19">
                  <c:v>0.2</c:v>
                </c:pt>
                <c:pt idx="20">
                  <c:v>0.20714285714285716</c:v>
                </c:pt>
                <c:pt idx="21">
                  <c:v>0.21363636363636362</c:v>
                </c:pt>
                <c:pt idx="22">
                  <c:v>0.21956521739130436</c:v>
                </c:pt>
                <c:pt idx="23">
                  <c:v>0.22500000000000001</c:v>
                </c:pt>
                <c:pt idx="24">
                  <c:v>0.23</c:v>
                </c:pt>
                <c:pt idx="25">
                  <c:v>0.23461538461538461</c:v>
                </c:pt>
                <c:pt idx="26">
                  <c:v>0.2388888888888889</c:v>
                </c:pt>
                <c:pt idx="27">
                  <c:v>0.24285714285714285</c:v>
                </c:pt>
                <c:pt idx="28">
                  <c:v>0.24655172413793103</c:v>
                </c:pt>
                <c:pt idx="29">
                  <c:v>0.25</c:v>
                </c:pt>
                <c:pt idx="30">
                  <c:v>0.25322580645161291</c:v>
                </c:pt>
                <c:pt idx="31">
                  <c:v>0.25624999999999998</c:v>
                </c:pt>
                <c:pt idx="32">
                  <c:v>0.25909090909090909</c:v>
                </c:pt>
                <c:pt idx="33">
                  <c:v>0.26176470588235295</c:v>
                </c:pt>
                <c:pt idx="34">
                  <c:v>0.26428571428571429</c:v>
                </c:pt>
                <c:pt idx="35">
                  <c:v>0.26666666666666666</c:v>
                </c:pt>
                <c:pt idx="36">
                  <c:v>0.26891891891891889</c:v>
                </c:pt>
                <c:pt idx="37">
                  <c:v>0.27105263157894738</c:v>
                </c:pt>
                <c:pt idx="38">
                  <c:v>0.27307692307692305</c:v>
                </c:pt>
                <c:pt idx="39">
                  <c:v>0.27500000000000002</c:v>
                </c:pt>
                <c:pt idx="40">
                  <c:v>0.27682926829268295</c:v>
                </c:pt>
                <c:pt idx="41">
                  <c:v>0.27857142857142858</c:v>
                </c:pt>
                <c:pt idx="42">
                  <c:v>0.2802325581395349</c:v>
                </c:pt>
                <c:pt idx="43">
                  <c:v>0.2818181818181818</c:v>
                </c:pt>
                <c:pt idx="44">
                  <c:v>0.28333333333333333</c:v>
                </c:pt>
                <c:pt idx="45">
                  <c:v>0.2847826086956522</c:v>
                </c:pt>
                <c:pt idx="46">
                  <c:v>0.28617021276595744</c:v>
                </c:pt>
                <c:pt idx="47">
                  <c:v>0.28749999999999998</c:v>
                </c:pt>
                <c:pt idx="48">
                  <c:v>0.28877551020408165</c:v>
                </c:pt>
                <c:pt idx="49">
                  <c:v>0.28999999999999998</c:v>
                </c:pt>
                <c:pt idx="50">
                  <c:v>0.29117647058823531</c:v>
                </c:pt>
                <c:pt idx="51">
                  <c:v>0.29230769230769232</c:v>
                </c:pt>
                <c:pt idx="52">
                  <c:v>0.29339622641509433</c:v>
                </c:pt>
                <c:pt idx="53">
                  <c:v>0.29444444444444445</c:v>
                </c:pt>
                <c:pt idx="54">
                  <c:v>0.29545454545454547</c:v>
                </c:pt>
                <c:pt idx="55">
                  <c:v>0.29642857142857143</c:v>
                </c:pt>
                <c:pt idx="56">
                  <c:v>0.29736842105263156</c:v>
                </c:pt>
                <c:pt idx="57">
                  <c:v>0.2982758620689655</c:v>
                </c:pt>
                <c:pt idx="58">
                  <c:v>0.29915254237288136</c:v>
                </c:pt>
                <c:pt idx="59">
                  <c:v>0.3</c:v>
                </c:pt>
                <c:pt idx="60">
                  <c:v>0.30081967213114752</c:v>
                </c:pt>
                <c:pt idx="61">
                  <c:v>0.30161290322580647</c:v>
                </c:pt>
                <c:pt idx="62">
                  <c:v>0.30238095238095236</c:v>
                </c:pt>
                <c:pt idx="63">
                  <c:v>0.30312499999999998</c:v>
                </c:pt>
                <c:pt idx="64">
                  <c:v>0.30384615384615382</c:v>
                </c:pt>
                <c:pt idx="65">
                  <c:v>0.30454545454545456</c:v>
                </c:pt>
                <c:pt idx="66">
                  <c:v>0.30522388059701494</c:v>
                </c:pt>
                <c:pt idx="67">
                  <c:v>0.30588235294117649</c:v>
                </c:pt>
                <c:pt idx="68">
                  <c:v>0.30652173913043479</c:v>
                </c:pt>
                <c:pt idx="69">
                  <c:v>0.30714285714285716</c:v>
                </c:pt>
                <c:pt idx="70">
                  <c:v>0.30774647887323942</c:v>
                </c:pt>
                <c:pt idx="71">
                  <c:v>0.30833333333333335</c:v>
                </c:pt>
                <c:pt idx="72">
                  <c:v>0.30890410958904108</c:v>
                </c:pt>
                <c:pt idx="73">
                  <c:v>0.30945945945945946</c:v>
                </c:pt>
                <c:pt idx="74">
                  <c:v>0.31</c:v>
                </c:pt>
                <c:pt idx="75">
                  <c:v>0.31052631578947371</c:v>
                </c:pt>
                <c:pt idx="76">
                  <c:v>0.31103896103896106</c:v>
                </c:pt>
                <c:pt idx="77">
                  <c:v>0.31153846153846154</c:v>
                </c:pt>
                <c:pt idx="78">
                  <c:v>0.3120253164556962</c:v>
                </c:pt>
                <c:pt idx="79">
                  <c:v>0.3125</c:v>
                </c:pt>
                <c:pt idx="80">
                  <c:v>0.31296296296296294</c:v>
                </c:pt>
                <c:pt idx="81">
                  <c:v>0.31341463414634146</c:v>
                </c:pt>
                <c:pt idx="82">
                  <c:v>0.31385542168674696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Abgabensatz'!$C$1</c:f>
              <c:strCache>
                <c:ptCount val="1"/>
                <c:pt idx="0">
                  <c:v>Lebenspartnerschaft 1 Kind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'Daten Abgabensatz'!$A$2:$A$84</c:f>
              <c:numCache>
                <c:formatCode>#,##0</c:formatCode>
                <c:ptCount val="8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</c:numCache>
            </c:numRef>
          </c:cat>
          <c:val>
            <c:numRef>
              <c:f>'Daten Abgabensatz'!$C$2:$C$84</c:f>
              <c:numCache>
                <c:formatCode>0%</c:formatCode>
                <c:ptCount val="83"/>
                <c:pt idx="0">
                  <c:v>-6.65</c:v>
                </c:pt>
                <c:pt idx="1">
                  <c:v>-3.15</c:v>
                </c:pt>
                <c:pt idx="2">
                  <c:v>-1.9833333333333334</c:v>
                </c:pt>
                <c:pt idx="3">
                  <c:v>-1.4</c:v>
                </c:pt>
                <c:pt idx="4">
                  <c:v>-1.05</c:v>
                </c:pt>
                <c:pt idx="5">
                  <c:v>-0.81666666666666665</c:v>
                </c:pt>
                <c:pt idx="6">
                  <c:v>-0.65</c:v>
                </c:pt>
                <c:pt idx="7">
                  <c:v>-0.52500000000000002</c:v>
                </c:pt>
                <c:pt idx="8">
                  <c:v>-0.42777777777777776</c:v>
                </c:pt>
                <c:pt idx="9">
                  <c:v>-0.35</c:v>
                </c:pt>
                <c:pt idx="10">
                  <c:v>-0.28636363636363638</c:v>
                </c:pt>
                <c:pt idx="11">
                  <c:v>-0.23333333333333334</c:v>
                </c:pt>
                <c:pt idx="12">
                  <c:v>-0.18846153846153846</c:v>
                </c:pt>
                <c:pt idx="13">
                  <c:v>-0.15</c:v>
                </c:pt>
                <c:pt idx="14">
                  <c:v>-0.11666666666666667</c:v>
                </c:pt>
                <c:pt idx="15">
                  <c:v>-8.7499999999999994E-2</c:v>
                </c:pt>
                <c:pt idx="16">
                  <c:v>-6.1764705882352944E-2</c:v>
                </c:pt>
                <c:pt idx="17">
                  <c:v>-3.888888888888889E-2</c:v>
                </c:pt>
                <c:pt idx="18">
                  <c:v>-1.8421052631578946E-2</c:v>
                </c:pt>
                <c:pt idx="19">
                  <c:v>0</c:v>
                </c:pt>
                <c:pt idx="20">
                  <c:v>1.6666666666666666E-2</c:v>
                </c:pt>
                <c:pt idx="21">
                  <c:v>3.1818181818181815E-2</c:v>
                </c:pt>
                <c:pt idx="22">
                  <c:v>4.5652173913043478E-2</c:v>
                </c:pt>
                <c:pt idx="23">
                  <c:v>5.8333333333333334E-2</c:v>
                </c:pt>
                <c:pt idx="24">
                  <c:v>7.0000000000000007E-2</c:v>
                </c:pt>
                <c:pt idx="25">
                  <c:v>8.0769230769230774E-2</c:v>
                </c:pt>
                <c:pt idx="26">
                  <c:v>9.0740740740740747E-2</c:v>
                </c:pt>
                <c:pt idx="27">
                  <c:v>0.1</c:v>
                </c:pt>
                <c:pt idx="28">
                  <c:v>0.10862068965517241</c:v>
                </c:pt>
                <c:pt idx="29">
                  <c:v>0.11666666666666667</c:v>
                </c:pt>
                <c:pt idx="30">
                  <c:v>0.12419354838709677</c:v>
                </c:pt>
                <c:pt idx="31">
                  <c:v>0.13125000000000001</c:v>
                </c:pt>
                <c:pt idx="32">
                  <c:v>0.13787878787878788</c:v>
                </c:pt>
                <c:pt idx="33">
                  <c:v>0.14411764705882352</c:v>
                </c:pt>
                <c:pt idx="34">
                  <c:v>0.15</c:v>
                </c:pt>
                <c:pt idx="35">
                  <c:v>0.15555555555555556</c:v>
                </c:pt>
                <c:pt idx="36">
                  <c:v>0.16081081081081081</c:v>
                </c:pt>
                <c:pt idx="37">
                  <c:v>0.16578947368421051</c:v>
                </c:pt>
                <c:pt idx="38">
                  <c:v>0.17051282051282052</c:v>
                </c:pt>
                <c:pt idx="39">
                  <c:v>0.17499999999999999</c:v>
                </c:pt>
                <c:pt idx="40">
                  <c:v>0.17926829268292682</c:v>
                </c:pt>
                <c:pt idx="41">
                  <c:v>0.18333333333333332</c:v>
                </c:pt>
                <c:pt idx="42">
                  <c:v>0.18720930232558139</c:v>
                </c:pt>
                <c:pt idx="43">
                  <c:v>0.19090909090909092</c:v>
                </c:pt>
                <c:pt idx="44">
                  <c:v>0.19444444444444445</c:v>
                </c:pt>
                <c:pt idx="45">
                  <c:v>0.19782608695652174</c:v>
                </c:pt>
                <c:pt idx="46">
                  <c:v>0.20106382978723406</c:v>
                </c:pt>
                <c:pt idx="47">
                  <c:v>0.20416666666666666</c:v>
                </c:pt>
                <c:pt idx="48">
                  <c:v>0.20714285714285716</c:v>
                </c:pt>
                <c:pt idx="49">
                  <c:v>0.21</c:v>
                </c:pt>
                <c:pt idx="50">
                  <c:v>0.21274509803921568</c:v>
                </c:pt>
                <c:pt idx="51">
                  <c:v>0.2153846153846154</c:v>
                </c:pt>
                <c:pt idx="52">
                  <c:v>0.2179245283018868</c:v>
                </c:pt>
                <c:pt idx="53">
                  <c:v>0.22037037037037038</c:v>
                </c:pt>
                <c:pt idx="54">
                  <c:v>0.22272727272727272</c:v>
                </c:pt>
                <c:pt idx="55">
                  <c:v>0.22500000000000001</c:v>
                </c:pt>
                <c:pt idx="56">
                  <c:v>0.22719298245614036</c:v>
                </c:pt>
                <c:pt idx="57">
                  <c:v>0.22931034482758619</c:v>
                </c:pt>
                <c:pt idx="58">
                  <c:v>0.23135593220338982</c:v>
                </c:pt>
                <c:pt idx="59">
                  <c:v>0.23333333333333334</c:v>
                </c:pt>
                <c:pt idx="60">
                  <c:v>0.23524590163934425</c:v>
                </c:pt>
                <c:pt idx="61">
                  <c:v>0.23709677419354838</c:v>
                </c:pt>
                <c:pt idx="62">
                  <c:v>0.2388888888888889</c:v>
                </c:pt>
                <c:pt idx="63">
                  <c:v>0.24062500000000001</c:v>
                </c:pt>
                <c:pt idx="64">
                  <c:v>0.24230769230769231</c:v>
                </c:pt>
                <c:pt idx="65">
                  <c:v>0.24393939393939393</c:v>
                </c:pt>
                <c:pt idx="66">
                  <c:v>0.2455223880597015</c:v>
                </c:pt>
                <c:pt idx="67">
                  <c:v>0.24705882352941178</c:v>
                </c:pt>
                <c:pt idx="68">
                  <c:v>0.24855072463768116</c:v>
                </c:pt>
                <c:pt idx="69">
                  <c:v>0.25</c:v>
                </c:pt>
                <c:pt idx="70">
                  <c:v>0.25140845070422535</c:v>
                </c:pt>
                <c:pt idx="71">
                  <c:v>0.25277777777777777</c:v>
                </c:pt>
                <c:pt idx="72">
                  <c:v>0.25410958904109587</c:v>
                </c:pt>
                <c:pt idx="73">
                  <c:v>0.25540540540540541</c:v>
                </c:pt>
                <c:pt idx="74">
                  <c:v>0.25666666666666665</c:v>
                </c:pt>
                <c:pt idx="75">
                  <c:v>0.25789473684210529</c:v>
                </c:pt>
                <c:pt idx="76">
                  <c:v>0.25909090909090909</c:v>
                </c:pt>
                <c:pt idx="77">
                  <c:v>0.26025641025641028</c:v>
                </c:pt>
                <c:pt idx="78">
                  <c:v>0.26139240506329114</c:v>
                </c:pt>
                <c:pt idx="79">
                  <c:v>0.26250000000000001</c:v>
                </c:pt>
                <c:pt idx="80">
                  <c:v>0.26358024691358023</c:v>
                </c:pt>
                <c:pt idx="81">
                  <c:v>0.26463414634146343</c:v>
                </c:pt>
                <c:pt idx="82">
                  <c:v>0.26566265060240962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Abgabensatz'!$D$1</c:f>
              <c:strCache>
                <c:ptCount val="1"/>
                <c:pt idx="0">
                  <c:v>Lebenspartnerschaft 2 Kinder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'Daten Abgabensatz'!$A$2:$A$84</c:f>
              <c:numCache>
                <c:formatCode>#,##0</c:formatCode>
                <c:ptCount val="8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</c:numCache>
            </c:numRef>
          </c:cat>
          <c:val>
            <c:numRef>
              <c:f>'Daten Abgabensatz'!$D$2:$D$84</c:f>
              <c:numCache>
                <c:formatCode>0%</c:formatCode>
                <c:ptCount val="83"/>
                <c:pt idx="0">
                  <c:v>-7.65</c:v>
                </c:pt>
                <c:pt idx="1">
                  <c:v>-3.65</c:v>
                </c:pt>
                <c:pt idx="2">
                  <c:v>-2.3166666666666669</c:v>
                </c:pt>
                <c:pt idx="3">
                  <c:v>-1.65</c:v>
                </c:pt>
                <c:pt idx="4">
                  <c:v>-1.25</c:v>
                </c:pt>
                <c:pt idx="5">
                  <c:v>-0.98333333333333328</c:v>
                </c:pt>
                <c:pt idx="6">
                  <c:v>-0.79285714285714282</c:v>
                </c:pt>
                <c:pt idx="7">
                  <c:v>-0.65</c:v>
                </c:pt>
                <c:pt idx="8">
                  <c:v>-0.53888888888888886</c:v>
                </c:pt>
                <c:pt idx="9">
                  <c:v>-0.45</c:v>
                </c:pt>
                <c:pt idx="10">
                  <c:v>-0.37727272727272726</c:v>
                </c:pt>
                <c:pt idx="11">
                  <c:v>-0.31666666666666665</c:v>
                </c:pt>
                <c:pt idx="12">
                  <c:v>-0.26538461538461539</c:v>
                </c:pt>
                <c:pt idx="13">
                  <c:v>-0.22142857142857142</c:v>
                </c:pt>
                <c:pt idx="14">
                  <c:v>-0.18333333333333332</c:v>
                </c:pt>
                <c:pt idx="15">
                  <c:v>-0.15</c:v>
                </c:pt>
                <c:pt idx="16">
                  <c:v>-0.12058823529411765</c:v>
                </c:pt>
                <c:pt idx="17">
                  <c:v>-9.4444444444444442E-2</c:v>
                </c:pt>
                <c:pt idx="18">
                  <c:v>-7.1052631578947367E-2</c:v>
                </c:pt>
                <c:pt idx="19">
                  <c:v>-0.05</c:v>
                </c:pt>
                <c:pt idx="20">
                  <c:v>-3.0952380952380953E-2</c:v>
                </c:pt>
                <c:pt idx="21">
                  <c:v>-1.3636363636363636E-2</c:v>
                </c:pt>
                <c:pt idx="22">
                  <c:v>2.1739130434782609E-3</c:v>
                </c:pt>
                <c:pt idx="23">
                  <c:v>1.6666666666666666E-2</c:v>
                </c:pt>
                <c:pt idx="24">
                  <c:v>0.03</c:v>
                </c:pt>
                <c:pt idx="25">
                  <c:v>4.230769230769231E-2</c:v>
                </c:pt>
                <c:pt idx="26">
                  <c:v>5.3703703703703705E-2</c:v>
                </c:pt>
                <c:pt idx="27">
                  <c:v>6.4285714285714279E-2</c:v>
                </c:pt>
                <c:pt idx="28">
                  <c:v>7.4137931034482754E-2</c:v>
                </c:pt>
                <c:pt idx="29">
                  <c:v>8.3333333333333329E-2</c:v>
                </c:pt>
                <c:pt idx="30">
                  <c:v>9.1935483870967741E-2</c:v>
                </c:pt>
                <c:pt idx="31">
                  <c:v>0.1</c:v>
                </c:pt>
                <c:pt idx="32">
                  <c:v>0.10757575757575757</c:v>
                </c:pt>
                <c:pt idx="33">
                  <c:v>0.11470588235294117</c:v>
                </c:pt>
                <c:pt idx="34">
                  <c:v>0.12142857142857143</c:v>
                </c:pt>
                <c:pt idx="35">
                  <c:v>0.12777777777777777</c:v>
                </c:pt>
                <c:pt idx="36">
                  <c:v>0.13378378378378378</c:v>
                </c:pt>
                <c:pt idx="37">
                  <c:v>0.13947368421052631</c:v>
                </c:pt>
                <c:pt idx="38">
                  <c:v>0.14487179487179488</c:v>
                </c:pt>
                <c:pt idx="39">
                  <c:v>0.15</c:v>
                </c:pt>
                <c:pt idx="40">
                  <c:v>0.1548780487804878</c:v>
                </c:pt>
                <c:pt idx="41">
                  <c:v>0.15952380952380951</c:v>
                </c:pt>
                <c:pt idx="42">
                  <c:v>0.16395348837209303</c:v>
                </c:pt>
                <c:pt idx="43">
                  <c:v>0.16818181818181818</c:v>
                </c:pt>
                <c:pt idx="44">
                  <c:v>0.17222222222222222</c:v>
                </c:pt>
                <c:pt idx="45">
                  <c:v>0.17608695652173914</c:v>
                </c:pt>
                <c:pt idx="46">
                  <c:v>0.1797872340425532</c:v>
                </c:pt>
                <c:pt idx="47">
                  <c:v>0.18333333333333332</c:v>
                </c:pt>
                <c:pt idx="48">
                  <c:v>0.18673469387755101</c:v>
                </c:pt>
                <c:pt idx="49">
                  <c:v>0.19</c:v>
                </c:pt>
                <c:pt idx="50">
                  <c:v>0.19313725490196079</c:v>
                </c:pt>
                <c:pt idx="51">
                  <c:v>0.19615384615384615</c:v>
                </c:pt>
                <c:pt idx="52">
                  <c:v>0.19905660377358492</c:v>
                </c:pt>
                <c:pt idx="53">
                  <c:v>0.20185185185185187</c:v>
                </c:pt>
                <c:pt idx="54">
                  <c:v>0.20454545454545456</c:v>
                </c:pt>
                <c:pt idx="55">
                  <c:v>0.20714285714285716</c:v>
                </c:pt>
                <c:pt idx="56">
                  <c:v>0.20964912280701756</c:v>
                </c:pt>
                <c:pt idx="57">
                  <c:v>0.21206896551724139</c:v>
                </c:pt>
                <c:pt idx="58">
                  <c:v>0.21440677966101696</c:v>
                </c:pt>
                <c:pt idx="59">
                  <c:v>0.21666666666666667</c:v>
                </c:pt>
                <c:pt idx="60">
                  <c:v>0.21885245901639344</c:v>
                </c:pt>
                <c:pt idx="61">
                  <c:v>0.22096774193548388</c:v>
                </c:pt>
                <c:pt idx="62">
                  <c:v>0.22301587301587303</c:v>
                </c:pt>
                <c:pt idx="63">
                  <c:v>0.22500000000000001</c:v>
                </c:pt>
                <c:pt idx="64">
                  <c:v>0.22692307692307692</c:v>
                </c:pt>
                <c:pt idx="65">
                  <c:v>0.22878787878787879</c:v>
                </c:pt>
                <c:pt idx="66">
                  <c:v>0.23059701492537313</c:v>
                </c:pt>
                <c:pt idx="67">
                  <c:v>0.2323529411764706</c:v>
                </c:pt>
                <c:pt idx="68">
                  <c:v>0.23405797101449274</c:v>
                </c:pt>
                <c:pt idx="69">
                  <c:v>0.23571428571428571</c:v>
                </c:pt>
                <c:pt idx="70">
                  <c:v>0.23732394366197182</c:v>
                </c:pt>
                <c:pt idx="71">
                  <c:v>0.2388888888888889</c:v>
                </c:pt>
                <c:pt idx="72">
                  <c:v>0.2404109589041096</c:v>
                </c:pt>
                <c:pt idx="73">
                  <c:v>0.24189189189189189</c:v>
                </c:pt>
                <c:pt idx="74">
                  <c:v>0.24333333333333335</c:v>
                </c:pt>
                <c:pt idx="75">
                  <c:v>0.24473684210526317</c:v>
                </c:pt>
                <c:pt idx="76">
                  <c:v>0.2461038961038961</c:v>
                </c:pt>
                <c:pt idx="77">
                  <c:v>0.24743589743589745</c:v>
                </c:pt>
                <c:pt idx="78">
                  <c:v>0.24873417721518987</c:v>
                </c:pt>
                <c:pt idx="79">
                  <c:v>0.25</c:v>
                </c:pt>
                <c:pt idx="80">
                  <c:v>0.25123456790123455</c:v>
                </c:pt>
                <c:pt idx="81">
                  <c:v>0.2524390243902439</c:v>
                </c:pt>
                <c:pt idx="82">
                  <c:v>0.2536144578313253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Abgabensatz'!$E$1</c:f>
              <c:strCache>
                <c:ptCount val="1"/>
                <c:pt idx="0">
                  <c:v>Alleinerziehend 1 Kind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'Daten Abgabensatz'!$A$2:$A$84</c:f>
              <c:numCache>
                <c:formatCode>#,##0</c:formatCode>
                <c:ptCount val="8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</c:numCache>
            </c:numRef>
          </c:cat>
          <c:val>
            <c:numRef>
              <c:f>'Daten Abgabensatz'!$E$2:$E$84</c:f>
              <c:numCache>
                <c:formatCode>0%</c:formatCode>
                <c:ptCount val="83"/>
                <c:pt idx="0">
                  <c:v>-3.65</c:v>
                </c:pt>
                <c:pt idx="1">
                  <c:v>-1.65</c:v>
                </c:pt>
                <c:pt idx="2">
                  <c:v>-0.98333333333333328</c:v>
                </c:pt>
                <c:pt idx="3">
                  <c:v>-0.65</c:v>
                </c:pt>
                <c:pt idx="4">
                  <c:v>-0.45</c:v>
                </c:pt>
                <c:pt idx="5">
                  <c:v>-0.31666666666666665</c:v>
                </c:pt>
                <c:pt idx="6">
                  <c:v>-0.22142857142857142</c:v>
                </c:pt>
                <c:pt idx="7">
                  <c:v>-0.15</c:v>
                </c:pt>
                <c:pt idx="8">
                  <c:v>-9.4444444444444442E-2</c:v>
                </c:pt>
                <c:pt idx="9">
                  <c:v>-0.05</c:v>
                </c:pt>
                <c:pt idx="10">
                  <c:v>-1.3636363636363636E-2</c:v>
                </c:pt>
                <c:pt idx="11">
                  <c:v>1.6666666666666666E-2</c:v>
                </c:pt>
                <c:pt idx="12">
                  <c:v>4.230769230769231E-2</c:v>
                </c:pt>
                <c:pt idx="13">
                  <c:v>6.4285714285714279E-2</c:v>
                </c:pt>
                <c:pt idx="14">
                  <c:v>8.3333333333333329E-2</c:v>
                </c:pt>
                <c:pt idx="15">
                  <c:v>0.1</c:v>
                </c:pt>
                <c:pt idx="16">
                  <c:v>0.11470588235294117</c:v>
                </c:pt>
                <c:pt idx="17">
                  <c:v>0.12777777777777777</c:v>
                </c:pt>
                <c:pt idx="18">
                  <c:v>0.13947368421052631</c:v>
                </c:pt>
                <c:pt idx="19">
                  <c:v>0.15</c:v>
                </c:pt>
                <c:pt idx="20">
                  <c:v>0.15952380952380951</c:v>
                </c:pt>
                <c:pt idx="21">
                  <c:v>0.16818181818181818</c:v>
                </c:pt>
                <c:pt idx="22">
                  <c:v>0.17608695652173914</c:v>
                </c:pt>
                <c:pt idx="23">
                  <c:v>0.18333333333333332</c:v>
                </c:pt>
                <c:pt idx="24">
                  <c:v>0.19</c:v>
                </c:pt>
                <c:pt idx="25">
                  <c:v>0.19615384615384615</c:v>
                </c:pt>
                <c:pt idx="26">
                  <c:v>0.20185185185185187</c:v>
                </c:pt>
                <c:pt idx="27">
                  <c:v>0.20714285714285716</c:v>
                </c:pt>
                <c:pt idx="28">
                  <c:v>0.21206896551724139</c:v>
                </c:pt>
                <c:pt idx="29">
                  <c:v>0.21666666666666667</c:v>
                </c:pt>
                <c:pt idx="30">
                  <c:v>0.22096774193548388</c:v>
                </c:pt>
                <c:pt idx="31">
                  <c:v>0.22500000000000001</c:v>
                </c:pt>
                <c:pt idx="32">
                  <c:v>0.22878787878787879</c:v>
                </c:pt>
                <c:pt idx="33">
                  <c:v>0.2323529411764706</c:v>
                </c:pt>
                <c:pt idx="34">
                  <c:v>0.23571428571428571</c:v>
                </c:pt>
                <c:pt idx="35">
                  <c:v>0.2388888888888889</c:v>
                </c:pt>
                <c:pt idx="36">
                  <c:v>0.24189189189189189</c:v>
                </c:pt>
                <c:pt idx="37">
                  <c:v>0.24473684210526317</c:v>
                </c:pt>
                <c:pt idx="38">
                  <c:v>0.24743589743589745</c:v>
                </c:pt>
                <c:pt idx="39">
                  <c:v>0.25</c:v>
                </c:pt>
                <c:pt idx="40">
                  <c:v>0.2524390243902439</c:v>
                </c:pt>
                <c:pt idx="41">
                  <c:v>0.25476190476190474</c:v>
                </c:pt>
                <c:pt idx="42">
                  <c:v>0.25697674418604649</c:v>
                </c:pt>
                <c:pt idx="43">
                  <c:v>0.25909090909090909</c:v>
                </c:pt>
                <c:pt idx="44">
                  <c:v>0.26111111111111113</c:v>
                </c:pt>
                <c:pt idx="45">
                  <c:v>0.26304347826086955</c:v>
                </c:pt>
                <c:pt idx="46">
                  <c:v>0.26489361702127662</c:v>
                </c:pt>
                <c:pt idx="47">
                  <c:v>0.26666666666666666</c:v>
                </c:pt>
                <c:pt idx="48">
                  <c:v>0.26836734693877551</c:v>
                </c:pt>
                <c:pt idx="49">
                  <c:v>0.27</c:v>
                </c:pt>
                <c:pt idx="50">
                  <c:v>0.27156862745098037</c:v>
                </c:pt>
                <c:pt idx="51">
                  <c:v>0.27307692307692305</c:v>
                </c:pt>
                <c:pt idx="52">
                  <c:v>0.27452830188679245</c:v>
                </c:pt>
                <c:pt idx="53">
                  <c:v>0.27592592592592591</c:v>
                </c:pt>
                <c:pt idx="54">
                  <c:v>0.27727272727272728</c:v>
                </c:pt>
                <c:pt idx="55">
                  <c:v>0.27857142857142858</c:v>
                </c:pt>
                <c:pt idx="56">
                  <c:v>0.27982456140350875</c:v>
                </c:pt>
                <c:pt idx="57">
                  <c:v>0.2810344827586207</c:v>
                </c:pt>
                <c:pt idx="58">
                  <c:v>0.28220338983050847</c:v>
                </c:pt>
                <c:pt idx="59">
                  <c:v>0.28333333333333333</c:v>
                </c:pt>
                <c:pt idx="60">
                  <c:v>0.28442622950819674</c:v>
                </c:pt>
                <c:pt idx="61">
                  <c:v>0.28548387096774192</c:v>
                </c:pt>
                <c:pt idx="62">
                  <c:v>0.28650793650793649</c:v>
                </c:pt>
                <c:pt idx="63">
                  <c:v>0.28749999999999998</c:v>
                </c:pt>
                <c:pt idx="64">
                  <c:v>0.28846153846153844</c:v>
                </c:pt>
                <c:pt idx="65">
                  <c:v>0.28939393939393937</c:v>
                </c:pt>
                <c:pt idx="66">
                  <c:v>0.29029850746268659</c:v>
                </c:pt>
                <c:pt idx="67">
                  <c:v>0.29117647058823531</c:v>
                </c:pt>
                <c:pt idx="68">
                  <c:v>0.29202898550724637</c:v>
                </c:pt>
                <c:pt idx="69">
                  <c:v>0.29285714285714287</c:v>
                </c:pt>
                <c:pt idx="70">
                  <c:v>0.29366197183098591</c:v>
                </c:pt>
                <c:pt idx="71">
                  <c:v>0.29444444444444445</c:v>
                </c:pt>
                <c:pt idx="72">
                  <c:v>0.29520547945205478</c:v>
                </c:pt>
                <c:pt idx="73">
                  <c:v>0.29594594594594592</c:v>
                </c:pt>
                <c:pt idx="74">
                  <c:v>0.29666666666666669</c:v>
                </c:pt>
                <c:pt idx="75">
                  <c:v>0.29736842105263156</c:v>
                </c:pt>
                <c:pt idx="76">
                  <c:v>0.29805194805194807</c:v>
                </c:pt>
                <c:pt idx="77">
                  <c:v>0.29871794871794871</c:v>
                </c:pt>
                <c:pt idx="78">
                  <c:v>0.29936708860759492</c:v>
                </c:pt>
                <c:pt idx="79">
                  <c:v>0.3</c:v>
                </c:pt>
                <c:pt idx="80">
                  <c:v>0.30061728395061726</c:v>
                </c:pt>
                <c:pt idx="81">
                  <c:v>0.30121951219512194</c:v>
                </c:pt>
                <c:pt idx="82">
                  <c:v>0.30180722891566264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442552"/>
        <c:axId val="521449608"/>
      </c:lineChart>
      <c:catAx>
        <c:axId val="521442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Erwerbseinkommen im Monat</a:t>
                </a:r>
              </a:p>
            </c:rich>
          </c:tx>
          <c:layout>
            <c:manualLayout>
              <c:xMode val="edge"/>
              <c:yMode val="edge"/>
              <c:x val="0.44578748718851896"/>
              <c:y val="0.52933333333333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449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1449608"/>
        <c:scaling>
          <c:orientation val="minMax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4425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100" baseline="0"/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1100" baseline="0"/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1100" baseline="0"/>
            </a:pPr>
            <a:endParaRPr lang="de-DE"/>
          </a:p>
        </c:txPr>
      </c:legendEntry>
      <c:layout>
        <c:manualLayout>
          <c:xMode val="edge"/>
          <c:yMode val="edge"/>
          <c:x val="0.33954389904430626"/>
          <c:y val="0.65777777777777779"/>
          <c:w val="0.6225535880708295"/>
          <c:h val="6.9777777777777716E-2"/>
        </c:manualLayout>
      </c:layout>
      <c:overlay val="0"/>
      <c:txPr>
        <a:bodyPr/>
        <a:lstStyle/>
        <a:p>
          <a:pPr>
            <a:defRPr sz="1100" baseline="0"/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Verfügbares Einkommen nach Familienstand =
Erwerbseinkommen ./. EKSt . /. Sozialabgaben + Bürgerdividende</a:t>
            </a:r>
          </a:p>
        </c:rich>
      </c:tx>
      <c:layout>
        <c:manualLayout>
          <c:xMode val="edge"/>
          <c:yMode val="edge"/>
          <c:x val="0.24296144088460758"/>
          <c:y val="2.0201843456436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291970802919707E-2"/>
          <c:y val="0.12457912457912458"/>
          <c:w val="0.68613138686131392"/>
          <c:h val="0.73569023569023573"/>
        </c:manualLayout>
      </c:layout>
      <c:lineChart>
        <c:grouping val="standard"/>
        <c:varyColors val="0"/>
        <c:ser>
          <c:idx val="0"/>
          <c:order val="0"/>
          <c:tx>
            <c:strRef>
              <c:f>'Daten verfEink'!$B$1</c:f>
              <c:strCache>
                <c:ptCount val="1"/>
                <c:pt idx="0">
                  <c:v>Alleinstehende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'Daten verfEink'!$A$2:$A$31</c:f>
              <c:numCache>
                <c:formatCode>#,##0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cat>
          <c:val>
            <c:numRef>
              <c:f>'Daten verfEink'!$B$2:$B$31</c:f>
              <c:numCache>
                <c:formatCode>#,##0</c:formatCode>
                <c:ptCount val="30"/>
                <c:pt idx="0">
                  <c:v>365</c:v>
                </c:pt>
                <c:pt idx="1">
                  <c:v>430</c:v>
                </c:pt>
                <c:pt idx="2">
                  <c:v>495</c:v>
                </c:pt>
                <c:pt idx="3">
                  <c:v>560</c:v>
                </c:pt>
                <c:pt idx="4">
                  <c:v>625</c:v>
                </c:pt>
                <c:pt idx="5">
                  <c:v>690</c:v>
                </c:pt>
                <c:pt idx="6">
                  <c:v>755</c:v>
                </c:pt>
                <c:pt idx="7">
                  <c:v>820</c:v>
                </c:pt>
                <c:pt idx="8">
                  <c:v>885</c:v>
                </c:pt>
                <c:pt idx="9">
                  <c:v>950</c:v>
                </c:pt>
                <c:pt idx="10">
                  <c:v>1015</c:v>
                </c:pt>
                <c:pt idx="11">
                  <c:v>1080</c:v>
                </c:pt>
                <c:pt idx="12">
                  <c:v>1145</c:v>
                </c:pt>
                <c:pt idx="13">
                  <c:v>1210</c:v>
                </c:pt>
                <c:pt idx="14">
                  <c:v>1275</c:v>
                </c:pt>
                <c:pt idx="15">
                  <c:v>1340</c:v>
                </c:pt>
                <c:pt idx="16">
                  <c:v>1405</c:v>
                </c:pt>
                <c:pt idx="17">
                  <c:v>1470</c:v>
                </c:pt>
                <c:pt idx="18">
                  <c:v>1535</c:v>
                </c:pt>
                <c:pt idx="19">
                  <c:v>1600</c:v>
                </c:pt>
                <c:pt idx="20">
                  <c:v>1665</c:v>
                </c:pt>
                <c:pt idx="21">
                  <c:v>1730</c:v>
                </c:pt>
                <c:pt idx="22">
                  <c:v>1795</c:v>
                </c:pt>
                <c:pt idx="23">
                  <c:v>1860</c:v>
                </c:pt>
                <c:pt idx="24">
                  <c:v>1925</c:v>
                </c:pt>
                <c:pt idx="25">
                  <c:v>1990</c:v>
                </c:pt>
                <c:pt idx="26">
                  <c:v>2055</c:v>
                </c:pt>
                <c:pt idx="27">
                  <c:v>2120</c:v>
                </c:pt>
                <c:pt idx="28">
                  <c:v>2185</c:v>
                </c:pt>
                <c:pt idx="29">
                  <c:v>2250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verfEink'!$C$1</c:f>
              <c:strCache>
                <c:ptCount val="1"/>
                <c:pt idx="0">
                  <c:v>Lebenspartnerschaft 1 Kind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'Daten verfEink'!$A$2:$A$31</c:f>
              <c:numCache>
                <c:formatCode>#,##0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cat>
          <c:val>
            <c:numRef>
              <c:f>'Daten verfEink'!$C$2:$C$31</c:f>
              <c:numCache>
                <c:formatCode>#,##0</c:formatCode>
                <c:ptCount val="30"/>
                <c:pt idx="0">
                  <c:v>765</c:v>
                </c:pt>
                <c:pt idx="1">
                  <c:v>830</c:v>
                </c:pt>
                <c:pt idx="2">
                  <c:v>895</c:v>
                </c:pt>
                <c:pt idx="3">
                  <c:v>960</c:v>
                </c:pt>
                <c:pt idx="4">
                  <c:v>1025</c:v>
                </c:pt>
                <c:pt idx="5">
                  <c:v>1090</c:v>
                </c:pt>
                <c:pt idx="6">
                  <c:v>1155</c:v>
                </c:pt>
                <c:pt idx="7">
                  <c:v>1220</c:v>
                </c:pt>
                <c:pt idx="8">
                  <c:v>1285</c:v>
                </c:pt>
                <c:pt idx="9">
                  <c:v>1350</c:v>
                </c:pt>
                <c:pt idx="10">
                  <c:v>1415</c:v>
                </c:pt>
                <c:pt idx="11">
                  <c:v>1480</c:v>
                </c:pt>
                <c:pt idx="12">
                  <c:v>1545</c:v>
                </c:pt>
                <c:pt idx="13">
                  <c:v>1610</c:v>
                </c:pt>
                <c:pt idx="14">
                  <c:v>1675</c:v>
                </c:pt>
                <c:pt idx="15">
                  <c:v>1740</c:v>
                </c:pt>
                <c:pt idx="16">
                  <c:v>1805</c:v>
                </c:pt>
                <c:pt idx="17">
                  <c:v>1870</c:v>
                </c:pt>
                <c:pt idx="18">
                  <c:v>1935</c:v>
                </c:pt>
                <c:pt idx="19">
                  <c:v>2000</c:v>
                </c:pt>
                <c:pt idx="20">
                  <c:v>2065</c:v>
                </c:pt>
                <c:pt idx="21">
                  <c:v>2130</c:v>
                </c:pt>
                <c:pt idx="22">
                  <c:v>2195</c:v>
                </c:pt>
                <c:pt idx="23">
                  <c:v>2260</c:v>
                </c:pt>
                <c:pt idx="24">
                  <c:v>2325</c:v>
                </c:pt>
                <c:pt idx="25">
                  <c:v>2390</c:v>
                </c:pt>
                <c:pt idx="26">
                  <c:v>2455</c:v>
                </c:pt>
                <c:pt idx="27">
                  <c:v>2520</c:v>
                </c:pt>
                <c:pt idx="28">
                  <c:v>2585</c:v>
                </c:pt>
                <c:pt idx="29">
                  <c:v>2650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verfEink'!$D$1</c:f>
              <c:strCache>
                <c:ptCount val="1"/>
                <c:pt idx="0">
                  <c:v>Lebenspartnerschaft 2 Kinder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'Daten verfEink'!$A$2:$A$31</c:f>
              <c:numCache>
                <c:formatCode>#,##0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cat>
          <c:val>
            <c:numRef>
              <c:f>'Daten verfEink'!$D$2:$D$31</c:f>
              <c:numCache>
                <c:formatCode>#,##0</c:formatCode>
                <c:ptCount val="30"/>
                <c:pt idx="0">
                  <c:v>865</c:v>
                </c:pt>
                <c:pt idx="1">
                  <c:v>930</c:v>
                </c:pt>
                <c:pt idx="2">
                  <c:v>995</c:v>
                </c:pt>
                <c:pt idx="3">
                  <c:v>1060</c:v>
                </c:pt>
                <c:pt idx="4">
                  <c:v>1125</c:v>
                </c:pt>
                <c:pt idx="5">
                  <c:v>1190</c:v>
                </c:pt>
                <c:pt idx="6">
                  <c:v>1255</c:v>
                </c:pt>
                <c:pt idx="7">
                  <c:v>1320</c:v>
                </c:pt>
                <c:pt idx="8">
                  <c:v>1385</c:v>
                </c:pt>
                <c:pt idx="9">
                  <c:v>1450</c:v>
                </c:pt>
                <c:pt idx="10">
                  <c:v>1515</c:v>
                </c:pt>
                <c:pt idx="11">
                  <c:v>1580</c:v>
                </c:pt>
                <c:pt idx="12">
                  <c:v>1645</c:v>
                </c:pt>
                <c:pt idx="13">
                  <c:v>1710</c:v>
                </c:pt>
                <c:pt idx="14">
                  <c:v>1775</c:v>
                </c:pt>
                <c:pt idx="15">
                  <c:v>1840</c:v>
                </c:pt>
                <c:pt idx="16">
                  <c:v>1905</c:v>
                </c:pt>
                <c:pt idx="17">
                  <c:v>1970</c:v>
                </c:pt>
                <c:pt idx="18">
                  <c:v>2035</c:v>
                </c:pt>
                <c:pt idx="19">
                  <c:v>2100</c:v>
                </c:pt>
                <c:pt idx="20">
                  <c:v>2165</c:v>
                </c:pt>
                <c:pt idx="21">
                  <c:v>2230</c:v>
                </c:pt>
                <c:pt idx="22">
                  <c:v>2295</c:v>
                </c:pt>
                <c:pt idx="23">
                  <c:v>2360</c:v>
                </c:pt>
                <c:pt idx="24">
                  <c:v>2425</c:v>
                </c:pt>
                <c:pt idx="25">
                  <c:v>2490</c:v>
                </c:pt>
                <c:pt idx="26">
                  <c:v>2555</c:v>
                </c:pt>
                <c:pt idx="27">
                  <c:v>2620</c:v>
                </c:pt>
                <c:pt idx="28">
                  <c:v>2685</c:v>
                </c:pt>
                <c:pt idx="29">
                  <c:v>2750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verfEink'!$E$1</c:f>
              <c:strCache>
                <c:ptCount val="1"/>
                <c:pt idx="0">
                  <c:v>Alleinerziehend 1 Kind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'Daten verfEink'!$A$2:$A$31</c:f>
              <c:numCache>
                <c:formatCode>#,##0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cat>
          <c:val>
            <c:numRef>
              <c:f>'Daten verfEink'!$E$2:$E$31</c:f>
              <c:numCache>
                <c:formatCode>#,##0</c:formatCode>
                <c:ptCount val="30"/>
                <c:pt idx="0">
                  <c:v>465</c:v>
                </c:pt>
                <c:pt idx="1">
                  <c:v>530</c:v>
                </c:pt>
                <c:pt idx="2">
                  <c:v>595</c:v>
                </c:pt>
                <c:pt idx="3">
                  <c:v>660</c:v>
                </c:pt>
                <c:pt idx="4">
                  <c:v>725</c:v>
                </c:pt>
                <c:pt idx="5">
                  <c:v>790</c:v>
                </c:pt>
                <c:pt idx="6">
                  <c:v>855</c:v>
                </c:pt>
                <c:pt idx="7">
                  <c:v>920</c:v>
                </c:pt>
                <c:pt idx="8">
                  <c:v>985</c:v>
                </c:pt>
                <c:pt idx="9">
                  <c:v>1050</c:v>
                </c:pt>
                <c:pt idx="10">
                  <c:v>1115</c:v>
                </c:pt>
                <c:pt idx="11">
                  <c:v>1180</c:v>
                </c:pt>
                <c:pt idx="12">
                  <c:v>1245</c:v>
                </c:pt>
                <c:pt idx="13">
                  <c:v>1310</c:v>
                </c:pt>
                <c:pt idx="14">
                  <c:v>1375</c:v>
                </c:pt>
                <c:pt idx="15">
                  <c:v>1440</c:v>
                </c:pt>
                <c:pt idx="16">
                  <c:v>1505</c:v>
                </c:pt>
                <c:pt idx="17">
                  <c:v>1570</c:v>
                </c:pt>
                <c:pt idx="18">
                  <c:v>1635</c:v>
                </c:pt>
                <c:pt idx="19">
                  <c:v>1700</c:v>
                </c:pt>
                <c:pt idx="20">
                  <c:v>1765</c:v>
                </c:pt>
                <c:pt idx="21">
                  <c:v>1830</c:v>
                </c:pt>
                <c:pt idx="22">
                  <c:v>1895</c:v>
                </c:pt>
                <c:pt idx="23">
                  <c:v>1960</c:v>
                </c:pt>
                <c:pt idx="24">
                  <c:v>2025</c:v>
                </c:pt>
                <c:pt idx="25">
                  <c:v>2090</c:v>
                </c:pt>
                <c:pt idx="26">
                  <c:v>2155</c:v>
                </c:pt>
                <c:pt idx="27">
                  <c:v>2220</c:v>
                </c:pt>
                <c:pt idx="28">
                  <c:v>2285</c:v>
                </c:pt>
                <c:pt idx="29">
                  <c:v>2350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56808"/>
        <c:axId val="524954848"/>
      </c:lineChart>
      <c:catAx>
        <c:axId val="524956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Erwerbseinkommen im Monat</a:t>
                </a:r>
              </a:p>
            </c:rich>
          </c:tx>
          <c:layout>
            <c:manualLayout>
              <c:xMode val="edge"/>
              <c:yMode val="edge"/>
              <c:x val="0.35453597006010995"/>
              <c:y val="0.951178451178451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54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495484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56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93643252839739"/>
          <c:y val="0.4208754208754209"/>
          <c:w val="0.21689258571279846"/>
          <c:h val="0.143097643097643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24</xdr:col>
      <xdr:colOff>428625</xdr:colOff>
      <xdr:row>37</xdr:row>
      <xdr:rowOff>85725</xdr:rowOff>
    </xdr:to>
    <xdr:pic>
      <xdr:nvPicPr>
        <xdr:cNvPr id="5743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4650" y="485775"/>
          <a:ext cx="5762625" cy="591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28575</xdr:rowOff>
    </xdr:from>
    <xdr:to>
      <xdr:col>15</xdr:col>
      <xdr:colOff>742950</xdr:colOff>
      <xdr:row>22</xdr:row>
      <xdr:rowOff>114300</xdr:rowOff>
    </xdr:to>
    <xdr:pic>
      <xdr:nvPicPr>
        <xdr:cNvPr id="5743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28575"/>
          <a:ext cx="5219700" cy="38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304800</xdr:colOff>
      <xdr:row>0</xdr:row>
      <xdr:rowOff>104775</xdr:rowOff>
    </xdr:from>
    <xdr:to>
      <xdr:col>12</xdr:col>
      <xdr:colOff>295275</xdr:colOff>
      <xdr:row>35</xdr:row>
      <xdr:rowOff>95250</xdr:rowOff>
    </xdr:to>
    <xdr:graphicFrame macro="">
      <xdr:nvGraphicFramePr>
        <xdr:cNvPr id="8254" name="Diagram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0</xdr:rowOff>
    </xdr:from>
    <xdr:to>
      <xdr:col>13</xdr:col>
      <xdr:colOff>428625</xdr:colOff>
      <xdr:row>44</xdr:row>
      <xdr:rowOff>19050</xdr:rowOff>
    </xdr:to>
    <xdr:graphicFrame macro="">
      <xdr:nvGraphicFramePr>
        <xdr:cNvPr id="9278" name="Diagram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742950</xdr:colOff>
      <xdr:row>34</xdr:row>
      <xdr:rowOff>152400</xdr:rowOff>
    </xdr:to>
    <xdr:graphicFrame macro="">
      <xdr:nvGraphicFramePr>
        <xdr:cNvPr id="1030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moegensteuerjetzt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mas.de/DE/Themen/Arbeitsmarkt/Grundsicherung/Leistungen-zur-Sicherung-des-Lebensunterhalts/2-teaser-artikelseite-arbeitslosengeld-2-sozialgeld.html;jsessionid=DA87399B84A06163E770AE820B8015E2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D4D4D"/>
  </sheetPr>
  <dimension ref="B2:F18"/>
  <sheetViews>
    <sheetView zoomScale="110" zoomScaleNormal="110" workbookViewId="0">
      <selection activeCell="B12" sqref="B12"/>
    </sheetView>
  </sheetViews>
  <sheetFormatPr baseColWidth="10" defaultRowHeight="12.75" x14ac:dyDescent="0.2"/>
  <cols>
    <col min="1" max="1" width="3.85546875" customWidth="1"/>
    <col min="2" max="2" width="44.7109375" style="144" bestFit="1" customWidth="1"/>
    <col min="3" max="3" width="3" customWidth="1"/>
    <col min="4" max="4" width="19.7109375" style="145" customWidth="1"/>
    <col min="5" max="5" width="4.5703125" customWidth="1"/>
    <col min="6" max="6" width="87.28515625" style="144" bestFit="1" customWidth="1"/>
  </cols>
  <sheetData>
    <row r="2" spans="2:6" x14ac:dyDescent="0.2">
      <c r="B2" s="159" t="s">
        <v>106</v>
      </c>
    </row>
    <row r="4" spans="2:6" ht="16.5" customHeight="1" x14ac:dyDescent="0.2">
      <c r="B4" s="152" t="s">
        <v>135</v>
      </c>
      <c r="C4" s="154"/>
      <c r="D4" s="220" t="s">
        <v>136</v>
      </c>
      <c r="E4" s="154"/>
      <c r="F4" s="155"/>
    </row>
    <row r="5" spans="2:6" ht="7.5" customHeight="1" x14ac:dyDescent="0.2"/>
    <row r="6" spans="2:6" ht="15" customHeight="1" x14ac:dyDescent="0.2">
      <c r="B6" s="152" t="s">
        <v>82</v>
      </c>
      <c r="C6" s="153"/>
      <c r="D6" s="146" t="s">
        <v>83</v>
      </c>
      <c r="E6" s="154"/>
      <c r="F6" s="155"/>
    </row>
    <row r="7" spans="2:6" ht="9" customHeight="1" x14ac:dyDescent="0.2">
      <c r="B7" s="148"/>
      <c r="C7" s="149"/>
      <c r="D7" s="150"/>
      <c r="E7" s="149"/>
      <c r="F7" s="151"/>
    </row>
    <row r="8" spans="2:6" ht="16.5" customHeight="1" x14ac:dyDescent="0.2">
      <c r="B8" s="152" t="s">
        <v>84</v>
      </c>
      <c r="C8" s="154"/>
      <c r="D8" s="147" t="s">
        <v>84</v>
      </c>
      <c r="E8" s="154"/>
      <c r="F8" s="156" t="s">
        <v>91</v>
      </c>
    </row>
    <row r="9" spans="2:6" ht="6" customHeight="1" x14ac:dyDescent="0.2">
      <c r="B9" s="148"/>
      <c r="C9" s="149"/>
      <c r="D9" s="150"/>
      <c r="E9" s="149"/>
      <c r="F9" s="151"/>
    </row>
    <row r="10" spans="2:6" ht="16.5" customHeight="1" x14ac:dyDescent="0.2">
      <c r="B10" s="152" t="s">
        <v>85</v>
      </c>
      <c r="C10" s="154"/>
      <c r="D10" s="168" t="s">
        <v>86</v>
      </c>
      <c r="E10" s="154"/>
      <c r="F10" s="156" t="s">
        <v>90</v>
      </c>
    </row>
    <row r="11" spans="2:6" ht="9" customHeight="1" x14ac:dyDescent="0.2">
      <c r="B11" s="148"/>
      <c r="C11" s="149"/>
      <c r="D11" s="150"/>
      <c r="E11" s="149"/>
      <c r="F11" s="151"/>
    </row>
    <row r="12" spans="2:6" ht="16.5" customHeight="1" x14ac:dyDescent="0.2">
      <c r="B12" s="152" t="s">
        <v>200</v>
      </c>
      <c r="C12" s="154"/>
      <c r="D12" s="168" t="s">
        <v>92</v>
      </c>
      <c r="E12" s="154"/>
      <c r="F12" s="156" t="s">
        <v>96</v>
      </c>
    </row>
    <row r="13" spans="2:6" ht="9" customHeight="1" x14ac:dyDescent="0.2">
      <c r="B13" s="148"/>
      <c r="C13" s="149"/>
      <c r="D13" s="150"/>
      <c r="E13" s="149"/>
      <c r="F13" s="151"/>
    </row>
    <row r="14" spans="2:6" ht="39" customHeight="1" x14ac:dyDescent="0.2">
      <c r="B14" s="152" t="s">
        <v>97</v>
      </c>
      <c r="C14" s="157"/>
      <c r="D14" s="169" t="s">
        <v>102</v>
      </c>
      <c r="E14" s="157"/>
      <c r="F14" s="158" t="s">
        <v>98</v>
      </c>
    </row>
    <row r="15" spans="2:6" ht="6.75" customHeight="1" x14ac:dyDescent="0.2">
      <c r="B15" s="148"/>
      <c r="C15" s="149"/>
      <c r="D15" s="150"/>
      <c r="E15" s="149"/>
      <c r="F15" s="151"/>
    </row>
    <row r="16" spans="2:6" ht="17.25" customHeight="1" x14ac:dyDescent="0.2">
      <c r="B16" s="152" t="s">
        <v>105</v>
      </c>
      <c r="C16" s="154"/>
      <c r="D16" s="170" t="s">
        <v>103</v>
      </c>
      <c r="E16" s="154"/>
      <c r="F16" s="156" t="s">
        <v>99</v>
      </c>
    </row>
    <row r="17" spans="2:6" ht="6.75" customHeight="1" x14ac:dyDescent="0.2">
      <c r="B17" s="148"/>
      <c r="C17" s="149"/>
      <c r="D17" s="150"/>
      <c r="E17" s="149"/>
      <c r="F17" s="151"/>
    </row>
    <row r="18" spans="2:6" ht="16.5" customHeight="1" x14ac:dyDescent="0.2">
      <c r="B18" s="152" t="s">
        <v>100</v>
      </c>
      <c r="C18" s="154"/>
      <c r="D18" s="170" t="s">
        <v>104</v>
      </c>
      <c r="E18" s="154"/>
      <c r="F18" s="156" t="s">
        <v>101</v>
      </c>
    </row>
  </sheetData>
  <hyperlinks>
    <hyperlink ref="D6" location="Parameter!A1" display="Parameter"/>
    <hyperlink ref="D8" location="Finanzierungssaldo!A1" display="Finanzierungssaldo"/>
    <hyperlink ref="D10" location="'Bsp. Ausw. Unt.'!A1" display="Bsp. Ausw. Unt."/>
    <hyperlink ref="D12" location="'Harz IV-BD'!A1" display="Harz IV - BD"/>
    <hyperlink ref="D14" location="'Netto-ESt %'!A1" display="Netto-ESt %"/>
    <hyperlink ref="D16" location="'Netto-A %'!A1" display="Netto-A %"/>
    <hyperlink ref="D18" location="'verf. Eink.'!A1" display="verf. Eink."/>
    <hyperlink ref="D4" location="Daten!A1" display="Date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B69"/>
    <pageSetUpPr fitToPage="1"/>
  </sheetPr>
  <dimension ref="A1:BC370"/>
  <sheetViews>
    <sheetView workbookViewId="0">
      <selection activeCell="P3" sqref="P3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5.85546875" customWidth="1"/>
    <col min="4" max="4" width="8" customWidth="1"/>
    <col min="5" max="5" width="9.85546875" customWidth="1"/>
    <col min="6" max="6" width="9.5703125" style="11" customWidth="1"/>
    <col min="7" max="7" width="10.7109375" customWidth="1"/>
    <col min="8" max="8" width="6.5703125" customWidth="1"/>
    <col min="9" max="9" width="8" customWidth="1"/>
    <col min="10" max="10" width="5.85546875" customWidth="1"/>
    <col min="11" max="11" width="8" customWidth="1"/>
    <col min="12" max="12" width="9.85546875" customWidth="1"/>
    <col min="13" max="13" width="9.5703125" style="11" customWidth="1"/>
    <col min="14" max="14" width="10.7109375" customWidth="1"/>
    <col min="15" max="15" width="6.5703125" customWidth="1"/>
    <col min="16" max="16" width="7.7109375" customWidth="1"/>
    <col min="17" max="17" width="5.85546875" customWidth="1"/>
    <col min="18" max="18" width="8" customWidth="1"/>
    <col min="19" max="19" width="9.85546875" customWidth="1"/>
    <col min="20" max="20" width="9.5703125" style="11" customWidth="1"/>
    <col min="21" max="21" width="10.7109375" customWidth="1"/>
    <col min="22" max="22" width="6.5703125" customWidth="1"/>
    <col min="23" max="23" width="8" customWidth="1"/>
    <col min="24" max="24" width="5.85546875" customWidth="1"/>
    <col min="25" max="25" width="8" customWidth="1"/>
    <col min="26" max="26" width="9.85546875" customWidth="1"/>
    <col min="27" max="27" width="9.5703125" style="11" customWidth="1"/>
    <col min="28" max="28" width="10.7109375" customWidth="1"/>
  </cols>
  <sheetData>
    <row r="1" spans="1:55" x14ac:dyDescent="0.2">
      <c r="A1" s="448" t="s">
        <v>0</v>
      </c>
      <c r="B1" s="446"/>
      <c r="C1" s="446"/>
      <c r="D1" s="446"/>
      <c r="E1" s="446"/>
      <c r="F1" s="446"/>
      <c r="G1" s="447"/>
      <c r="H1" s="445" t="s">
        <v>1</v>
      </c>
      <c r="I1" s="446"/>
      <c r="J1" s="446"/>
      <c r="K1" s="446"/>
      <c r="L1" s="446"/>
      <c r="M1" s="446"/>
      <c r="N1" s="447"/>
      <c r="O1" s="445" t="s">
        <v>2</v>
      </c>
      <c r="P1" s="446"/>
      <c r="Q1" s="446"/>
      <c r="R1" s="446"/>
      <c r="S1" s="446"/>
      <c r="T1" s="446"/>
      <c r="U1" s="447"/>
      <c r="V1" s="445" t="s">
        <v>3</v>
      </c>
      <c r="W1" s="446"/>
      <c r="X1" s="446"/>
      <c r="Y1" s="446"/>
      <c r="Z1" s="446"/>
      <c r="AA1" s="446"/>
      <c r="AB1" s="447"/>
      <c r="AC1" s="445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7"/>
      <c r="AO1" s="445"/>
      <c r="AP1" s="446"/>
      <c r="AQ1" s="446"/>
      <c r="AR1" s="446"/>
      <c r="AS1" s="446"/>
      <c r="AT1" s="446"/>
      <c r="AU1" s="447"/>
      <c r="AV1" s="445"/>
      <c r="AW1" s="446"/>
      <c r="AX1" s="446"/>
      <c r="AY1" s="446"/>
      <c r="AZ1" s="446"/>
      <c r="BA1" s="446"/>
      <c r="BB1" s="447"/>
      <c r="BC1" s="1"/>
    </row>
    <row r="2" spans="1:55" s="6" customFormat="1" ht="34.5" thickBot="1" x14ac:dyDescent="0.25">
      <c r="A2" s="2" t="s">
        <v>4</v>
      </c>
      <c r="B2" s="3" t="s">
        <v>16</v>
      </c>
      <c r="C2" s="3" t="s">
        <v>5</v>
      </c>
      <c r="D2" s="3" t="s">
        <v>6</v>
      </c>
      <c r="E2" s="3" t="s">
        <v>7</v>
      </c>
      <c r="F2" s="4" t="s">
        <v>8</v>
      </c>
      <c r="G2" s="5" t="s">
        <v>9</v>
      </c>
      <c r="H2" s="3" t="s">
        <v>4</v>
      </c>
      <c r="I2" s="3" t="s">
        <v>16</v>
      </c>
      <c r="J2" s="3" t="s">
        <v>5</v>
      </c>
      <c r="K2" s="3" t="s">
        <v>6</v>
      </c>
      <c r="L2" s="3" t="s">
        <v>7</v>
      </c>
      <c r="M2" s="4" t="s">
        <v>8</v>
      </c>
      <c r="N2" s="5" t="s">
        <v>9</v>
      </c>
      <c r="O2" s="3" t="s">
        <v>4</v>
      </c>
      <c r="P2" s="3" t="s">
        <v>16</v>
      </c>
      <c r="Q2" s="3" t="s">
        <v>5</v>
      </c>
      <c r="R2" s="3" t="s">
        <v>6</v>
      </c>
      <c r="S2" s="3" t="s">
        <v>7</v>
      </c>
      <c r="T2" s="4" t="s">
        <v>8</v>
      </c>
      <c r="U2" s="5" t="s">
        <v>9</v>
      </c>
      <c r="V2" s="3" t="s">
        <v>4</v>
      </c>
      <c r="W2" s="3" t="s">
        <v>16</v>
      </c>
      <c r="X2" s="3" t="s">
        <v>5</v>
      </c>
      <c r="Y2" s="3" t="s">
        <v>6</v>
      </c>
      <c r="Z2" s="3" t="s">
        <v>7</v>
      </c>
      <c r="AA2" s="4" t="s">
        <v>8</v>
      </c>
      <c r="AB2" s="5" t="s">
        <v>9</v>
      </c>
      <c r="AH2" s="7"/>
      <c r="AM2" s="7"/>
      <c r="AN2" s="8"/>
      <c r="AT2" s="7"/>
      <c r="AU2" s="8"/>
      <c r="BA2" s="7"/>
      <c r="BB2" s="8"/>
    </row>
    <row r="3" spans="1:55" s="10" customFormat="1" x14ac:dyDescent="0.2">
      <c r="A3" s="9">
        <v>100</v>
      </c>
      <c r="B3" s="10">
        <f>Parameter!C7</f>
        <v>300</v>
      </c>
      <c r="C3" s="10">
        <f>A3*Parameter!$C$4</f>
        <v>15</v>
      </c>
      <c r="D3" s="10">
        <f>(A3+B3*0)*Parameter!$C$6</f>
        <v>20</v>
      </c>
      <c r="E3" s="10">
        <f t="shared" ref="E3:E66" si="0">A3+B3-C3-D3</f>
        <v>365</v>
      </c>
      <c r="F3" s="11"/>
      <c r="G3" s="12">
        <f t="shared" ref="G3:G66" si="1">(C3+D3-B3)/A3</f>
        <v>-2.65</v>
      </c>
      <c r="H3" s="10">
        <v>100</v>
      </c>
      <c r="I3" s="10">
        <f>Parameter!C7*2+Parameter!C8</f>
        <v>700</v>
      </c>
      <c r="J3" s="10">
        <f>H3*Parameter!$C$4</f>
        <v>15</v>
      </c>
      <c r="K3" s="10">
        <f>(H3+I3*0)*Parameter!$C$6</f>
        <v>20</v>
      </c>
      <c r="L3" s="10">
        <f t="shared" ref="L3:L66" si="2">H3+I3-J3-K3</f>
        <v>765</v>
      </c>
      <c r="M3" s="11"/>
      <c r="N3" s="12">
        <f t="shared" ref="N3:N66" si="3">(J3+K3-I3)/H3</f>
        <v>-6.65</v>
      </c>
      <c r="O3" s="10">
        <v>100</v>
      </c>
      <c r="P3" s="10">
        <f>Parameter!$C$7*2+Parameter!$C$8*2</f>
        <v>800</v>
      </c>
      <c r="Q3" s="10">
        <f>O3*Parameter!$C$4</f>
        <v>15</v>
      </c>
      <c r="R3" s="10">
        <f>(O3+P3*0)*Parameter!$C$6</f>
        <v>20</v>
      </c>
      <c r="S3" s="10">
        <f t="shared" ref="S3:S66" si="4">O3+P3-Q3-R3</f>
        <v>865</v>
      </c>
      <c r="T3" s="11"/>
      <c r="U3" s="12">
        <f t="shared" ref="U3:U66" si="5">(Q3+R3-P3)/O3</f>
        <v>-7.65</v>
      </c>
      <c r="V3" s="10">
        <v>100</v>
      </c>
      <c r="W3" s="10">
        <f>Parameter!C7+Parameter!C8</f>
        <v>400</v>
      </c>
      <c r="X3" s="10">
        <f>V3*Parameter!$C$4</f>
        <v>15</v>
      </c>
      <c r="Y3" s="10">
        <f>(V3+W3*0)*Parameter!$C$6</f>
        <v>20</v>
      </c>
      <c r="Z3" s="10">
        <f t="shared" ref="Z3:Z66" si="6">V3+W3-X3-Y3</f>
        <v>465</v>
      </c>
      <c r="AA3" s="11"/>
      <c r="AB3" s="12">
        <f t="shared" ref="AB3:AB66" si="7">(X3+Y3-W3)/V3</f>
        <v>-3.65</v>
      </c>
    </row>
    <row r="4" spans="1:55" s="10" customFormat="1" x14ac:dyDescent="0.2">
      <c r="A4" s="9">
        <f t="shared" ref="A4:A67" si="8">A3+100</f>
        <v>200</v>
      </c>
      <c r="B4" s="10">
        <f t="shared" ref="B4:B67" si="9">B3</f>
        <v>300</v>
      </c>
      <c r="C4" s="10">
        <f>A4*Parameter!$C$4</f>
        <v>30</v>
      </c>
      <c r="D4" s="10">
        <f>(A4+B4*0)*Parameter!$C$6</f>
        <v>40</v>
      </c>
      <c r="E4" s="10">
        <f t="shared" si="0"/>
        <v>430</v>
      </c>
      <c r="F4" s="13">
        <f t="shared" ref="F4:F67" si="10">((C4+D4)-(C3+D3))/(A4-A3)</f>
        <v>0.35</v>
      </c>
      <c r="G4" s="12">
        <f t="shared" si="1"/>
        <v>-1.1499999999999999</v>
      </c>
      <c r="H4" s="10">
        <f t="shared" ref="H4:H67" si="11">H3+100</f>
        <v>200</v>
      </c>
      <c r="I4" s="10">
        <f t="shared" ref="I4:I67" si="12">I3</f>
        <v>700</v>
      </c>
      <c r="J4" s="10">
        <f>H4*Parameter!$C$4</f>
        <v>30</v>
      </c>
      <c r="K4" s="10">
        <f>(H4+I4*0)*Parameter!$C$6</f>
        <v>40</v>
      </c>
      <c r="L4" s="10">
        <f t="shared" si="2"/>
        <v>830</v>
      </c>
      <c r="M4" s="13">
        <f t="shared" ref="M4:M67" si="13">((J4+K4)-(J3+K3))/(H4-H3)</f>
        <v>0.35</v>
      </c>
      <c r="N4" s="12">
        <f t="shared" si="3"/>
        <v>-3.15</v>
      </c>
      <c r="O4" s="10">
        <f t="shared" ref="O4:O67" si="14">O3+100</f>
        <v>200</v>
      </c>
      <c r="P4" s="10">
        <f>Parameter!$C$7*2+Parameter!$C$8*2</f>
        <v>800</v>
      </c>
      <c r="Q4" s="10">
        <f>O4*Parameter!$C$4</f>
        <v>30</v>
      </c>
      <c r="R4" s="10">
        <f>(O4+P4*0)*Parameter!$C$6</f>
        <v>40</v>
      </c>
      <c r="S4" s="10">
        <f t="shared" si="4"/>
        <v>930</v>
      </c>
      <c r="T4" s="13">
        <f t="shared" ref="T4:T67" si="15">((Q4+R4)-(Q3+R3))/(O4-O3)</f>
        <v>0.35</v>
      </c>
      <c r="U4" s="12">
        <f t="shared" si="5"/>
        <v>-3.65</v>
      </c>
      <c r="V4" s="10">
        <f t="shared" ref="V4:V67" si="16">V3+100</f>
        <v>200</v>
      </c>
      <c r="W4" s="10">
        <f t="shared" ref="W4:W67" si="17">W3</f>
        <v>400</v>
      </c>
      <c r="X4" s="10">
        <f>V4*Parameter!$C$4</f>
        <v>30</v>
      </c>
      <c r="Y4" s="10">
        <f>(V4+W4*0)*Parameter!$C$6</f>
        <v>40</v>
      </c>
      <c r="Z4" s="10">
        <f t="shared" si="6"/>
        <v>530</v>
      </c>
      <c r="AA4" s="13">
        <f t="shared" ref="AA4:AA67" si="18">((X4+Y4)-(X3+Y3))/(V4-V3)</f>
        <v>0.35</v>
      </c>
      <c r="AB4" s="12">
        <f t="shared" si="7"/>
        <v>-1.65</v>
      </c>
    </row>
    <row r="5" spans="1:55" s="10" customFormat="1" x14ac:dyDescent="0.2">
      <c r="A5" s="9">
        <f t="shared" si="8"/>
        <v>300</v>
      </c>
      <c r="B5" s="10">
        <f t="shared" si="9"/>
        <v>300</v>
      </c>
      <c r="C5" s="10">
        <f>A5*Parameter!$C$4</f>
        <v>45</v>
      </c>
      <c r="D5" s="10">
        <f>(A5+B5*0)*Parameter!$C$6</f>
        <v>60</v>
      </c>
      <c r="E5" s="10">
        <f t="shared" si="0"/>
        <v>495</v>
      </c>
      <c r="F5" s="13">
        <f t="shared" si="10"/>
        <v>0.35</v>
      </c>
      <c r="G5" s="12">
        <f t="shared" si="1"/>
        <v>-0.65</v>
      </c>
      <c r="H5" s="10">
        <f t="shared" si="11"/>
        <v>300</v>
      </c>
      <c r="I5" s="10">
        <f t="shared" si="12"/>
        <v>700</v>
      </c>
      <c r="J5" s="10">
        <f>H5*Parameter!$C$4</f>
        <v>45</v>
      </c>
      <c r="K5" s="10">
        <f>(H5+I5*0)*Parameter!$C$6</f>
        <v>60</v>
      </c>
      <c r="L5" s="10">
        <f t="shared" si="2"/>
        <v>895</v>
      </c>
      <c r="M5" s="13">
        <f t="shared" si="13"/>
        <v>0.35</v>
      </c>
      <c r="N5" s="12">
        <f t="shared" si="3"/>
        <v>-1.9833333333333334</v>
      </c>
      <c r="O5" s="10">
        <f t="shared" si="14"/>
        <v>300</v>
      </c>
      <c r="P5" s="10">
        <f>Parameter!$C$7*2+Parameter!$C$8*2</f>
        <v>800</v>
      </c>
      <c r="Q5" s="10">
        <f>O5*Parameter!$C$4</f>
        <v>45</v>
      </c>
      <c r="R5" s="10">
        <f>(O5+P5*0)*Parameter!$C$6</f>
        <v>60</v>
      </c>
      <c r="S5" s="10">
        <f t="shared" si="4"/>
        <v>995</v>
      </c>
      <c r="T5" s="13">
        <f t="shared" si="15"/>
        <v>0.35</v>
      </c>
      <c r="U5" s="12">
        <f t="shared" si="5"/>
        <v>-2.3166666666666669</v>
      </c>
      <c r="V5" s="10">
        <f t="shared" si="16"/>
        <v>300</v>
      </c>
      <c r="W5" s="10">
        <f t="shared" si="17"/>
        <v>400</v>
      </c>
      <c r="X5" s="10">
        <f>V5*Parameter!$C$4</f>
        <v>45</v>
      </c>
      <c r="Y5" s="10">
        <f>(V5+W5*0)*Parameter!$C$6</f>
        <v>60</v>
      </c>
      <c r="Z5" s="10">
        <f t="shared" si="6"/>
        <v>595</v>
      </c>
      <c r="AA5" s="13">
        <f t="shared" si="18"/>
        <v>0.35</v>
      </c>
      <c r="AB5" s="12">
        <f t="shared" si="7"/>
        <v>-0.98333333333333328</v>
      </c>
    </row>
    <row r="6" spans="1:55" s="10" customFormat="1" x14ac:dyDescent="0.2">
      <c r="A6" s="9">
        <f t="shared" si="8"/>
        <v>400</v>
      </c>
      <c r="B6" s="10">
        <f t="shared" si="9"/>
        <v>300</v>
      </c>
      <c r="C6" s="10">
        <f>A6*Parameter!$C$4</f>
        <v>60</v>
      </c>
      <c r="D6" s="10">
        <f>(A6+B6*0)*Parameter!$C$6</f>
        <v>80</v>
      </c>
      <c r="E6" s="10">
        <f t="shared" si="0"/>
        <v>560</v>
      </c>
      <c r="F6" s="13">
        <f t="shared" si="10"/>
        <v>0.35</v>
      </c>
      <c r="G6" s="12">
        <f t="shared" si="1"/>
        <v>-0.4</v>
      </c>
      <c r="H6" s="10">
        <f t="shared" si="11"/>
        <v>400</v>
      </c>
      <c r="I6" s="10">
        <f t="shared" si="12"/>
        <v>700</v>
      </c>
      <c r="J6" s="10">
        <f>H6*Parameter!$C$4</f>
        <v>60</v>
      </c>
      <c r="K6" s="10">
        <f>(H6+I6*0)*Parameter!$C$6</f>
        <v>80</v>
      </c>
      <c r="L6" s="10">
        <f t="shared" si="2"/>
        <v>960</v>
      </c>
      <c r="M6" s="13">
        <f t="shared" si="13"/>
        <v>0.35</v>
      </c>
      <c r="N6" s="12">
        <f t="shared" si="3"/>
        <v>-1.4</v>
      </c>
      <c r="O6" s="10">
        <f t="shared" si="14"/>
        <v>400</v>
      </c>
      <c r="P6" s="10">
        <f>Parameter!$C$7*2+Parameter!$C$8*2</f>
        <v>800</v>
      </c>
      <c r="Q6" s="10">
        <f>O6*Parameter!$C$4</f>
        <v>60</v>
      </c>
      <c r="R6" s="10">
        <f>(O6+P6*0)*Parameter!$C$6</f>
        <v>80</v>
      </c>
      <c r="S6" s="10">
        <f t="shared" si="4"/>
        <v>1060</v>
      </c>
      <c r="T6" s="13">
        <f t="shared" si="15"/>
        <v>0.35</v>
      </c>
      <c r="U6" s="12">
        <f t="shared" si="5"/>
        <v>-1.65</v>
      </c>
      <c r="V6" s="10">
        <f t="shared" si="16"/>
        <v>400</v>
      </c>
      <c r="W6" s="10">
        <f t="shared" si="17"/>
        <v>400</v>
      </c>
      <c r="X6" s="10">
        <f>V6*Parameter!$C$4</f>
        <v>60</v>
      </c>
      <c r="Y6" s="10">
        <f>(V6+W6*0)*Parameter!$C$6</f>
        <v>80</v>
      </c>
      <c r="Z6" s="10">
        <f t="shared" si="6"/>
        <v>660</v>
      </c>
      <c r="AA6" s="13">
        <f t="shared" si="18"/>
        <v>0.35</v>
      </c>
      <c r="AB6" s="12">
        <f t="shared" si="7"/>
        <v>-0.65</v>
      </c>
    </row>
    <row r="7" spans="1:55" s="10" customFormat="1" x14ac:dyDescent="0.2">
      <c r="A7" s="9">
        <f t="shared" si="8"/>
        <v>500</v>
      </c>
      <c r="B7" s="10">
        <f t="shared" si="9"/>
        <v>300</v>
      </c>
      <c r="C7" s="10">
        <f>A7*Parameter!$C$4</f>
        <v>75</v>
      </c>
      <c r="D7" s="10">
        <f>(A7+B7*0)*Parameter!$C$6</f>
        <v>100</v>
      </c>
      <c r="E7" s="10">
        <f t="shared" si="0"/>
        <v>625</v>
      </c>
      <c r="F7" s="13">
        <f t="shared" si="10"/>
        <v>0.35</v>
      </c>
      <c r="G7" s="12">
        <f t="shared" si="1"/>
        <v>-0.25</v>
      </c>
      <c r="H7" s="10">
        <f t="shared" si="11"/>
        <v>500</v>
      </c>
      <c r="I7" s="10">
        <f t="shared" si="12"/>
        <v>700</v>
      </c>
      <c r="J7" s="10">
        <f>H7*Parameter!$C$4</f>
        <v>75</v>
      </c>
      <c r="K7" s="10">
        <f>(H7+I7*0)*Parameter!$C$6</f>
        <v>100</v>
      </c>
      <c r="L7" s="10">
        <f t="shared" si="2"/>
        <v>1025</v>
      </c>
      <c r="M7" s="13">
        <f t="shared" si="13"/>
        <v>0.35</v>
      </c>
      <c r="N7" s="12">
        <f t="shared" si="3"/>
        <v>-1.05</v>
      </c>
      <c r="O7" s="10">
        <f t="shared" si="14"/>
        <v>500</v>
      </c>
      <c r="P7" s="10">
        <f>Parameter!$C$7*2+Parameter!$C$8*2</f>
        <v>800</v>
      </c>
      <c r="Q7" s="10">
        <f>O7*Parameter!$C$4</f>
        <v>75</v>
      </c>
      <c r="R7" s="10">
        <f>(O7+P7*0)*Parameter!$C$6</f>
        <v>100</v>
      </c>
      <c r="S7" s="10">
        <f t="shared" si="4"/>
        <v>1125</v>
      </c>
      <c r="T7" s="13">
        <f t="shared" si="15"/>
        <v>0.35</v>
      </c>
      <c r="U7" s="12">
        <f t="shared" si="5"/>
        <v>-1.25</v>
      </c>
      <c r="V7" s="10">
        <f t="shared" si="16"/>
        <v>500</v>
      </c>
      <c r="W7" s="10">
        <f t="shared" si="17"/>
        <v>400</v>
      </c>
      <c r="X7" s="10">
        <f>V7*Parameter!$C$4</f>
        <v>75</v>
      </c>
      <c r="Y7" s="10">
        <f>(V7+W7*0)*Parameter!$C$6</f>
        <v>100</v>
      </c>
      <c r="Z7" s="10">
        <f t="shared" si="6"/>
        <v>725</v>
      </c>
      <c r="AA7" s="13">
        <f t="shared" si="18"/>
        <v>0.35</v>
      </c>
      <c r="AB7" s="12">
        <f t="shared" si="7"/>
        <v>-0.45</v>
      </c>
    </row>
    <row r="8" spans="1:55" s="10" customFormat="1" x14ac:dyDescent="0.2">
      <c r="A8" s="9">
        <f t="shared" si="8"/>
        <v>600</v>
      </c>
      <c r="B8" s="10">
        <f t="shared" si="9"/>
        <v>300</v>
      </c>
      <c r="C8" s="10">
        <f>A8*Parameter!$C$4</f>
        <v>90</v>
      </c>
      <c r="D8" s="10">
        <f>(A8+B8*0)*Parameter!$C$6</f>
        <v>120</v>
      </c>
      <c r="E8" s="10">
        <f t="shared" si="0"/>
        <v>690</v>
      </c>
      <c r="F8" s="13">
        <f t="shared" si="10"/>
        <v>0.35</v>
      </c>
      <c r="G8" s="12">
        <f t="shared" si="1"/>
        <v>-0.15</v>
      </c>
      <c r="H8" s="10">
        <f t="shared" si="11"/>
        <v>600</v>
      </c>
      <c r="I8" s="10">
        <f t="shared" si="12"/>
        <v>700</v>
      </c>
      <c r="J8" s="10">
        <f>H8*Parameter!$C$4</f>
        <v>90</v>
      </c>
      <c r="K8" s="10">
        <f>(H8+I8*0)*Parameter!$C$6</f>
        <v>120</v>
      </c>
      <c r="L8" s="10">
        <f t="shared" si="2"/>
        <v>1090</v>
      </c>
      <c r="M8" s="13">
        <f t="shared" si="13"/>
        <v>0.35</v>
      </c>
      <c r="N8" s="12">
        <f t="shared" si="3"/>
        <v>-0.81666666666666665</v>
      </c>
      <c r="O8" s="10">
        <f t="shared" si="14"/>
        <v>600</v>
      </c>
      <c r="P8" s="10">
        <f>Parameter!$C$7*2+Parameter!$C$8*2</f>
        <v>800</v>
      </c>
      <c r="Q8" s="10">
        <f>O8*Parameter!$C$4</f>
        <v>90</v>
      </c>
      <c r="R8" s="10">
        <f>(O8+P8*0)*Parameter!$C$6</f>
        <v>120</v>
      </c>
      <c r="S8" s="10">
        <f t="shared" si="4"/>
        <v>1190</v>
      </c>
      <c r="T8" s="13">
        <f t="shared" si="15"/>
        <v>0.35</v>
      </c>
      <c r="U8" s="12">
        <f t="shared" si="5"/>
        <v>-0.98333333333333328</v>
      </c>
      <c r="V8" s="10">
        <f t="shared" si="16"/>
        <v>600</v>
      </c>
      <c r="W8" s="10">
        <f t="shared" si="17"/>
        <v>400</v>
      </c>
      <c r="X8" s="10">
        <f>V8*Parameter!$C$4</f>
        <v>90</v>
      </c>
      <c r="Y8" s="10">
        <f>(V8+W8*0)*Parameter!$C$6</f>
        <v>120</v>
      </c>
      <c r="Z8" s="10">
        <f t="shared" si="6"/>
        <v>790</v>
      </c>
      <c r="AA8" s="13">
        <f t="shared" si="18"/>
        <v>0.35</v>
      </c>
      <c r="AB8" s="12">
        <f t="shared" si="7"/>
        <v>-0.31666666666666665</v>
      </c>
    </row>
    <row r="9" spans="1:55" s="10" customFormat="1" x14ac:dyDescent="0.2">
      <c r="A9" s="9">
        <f t="shared" si="8"/>
        <v>700</v>
      </c>
      <c r="B9" s="10">
        <f t="shared" si="9"/>
        <v>300</v>
      </c>
      <c r="C9" s="10">
        <f>A9*Parameter!$C$4</f>
        <v>105</v>
      </c>
      <c r="D9" s="10">
        <f>(A9+B9*0)*Parameter!$C$6</f>
        <v>140</v>
      </c>
      <c r="E9" s="10">
        <f t="shared" si="0"/>
        <v>755</v>
      </c>
      <c r="F9" s="13">
        <f t="shared" si="10"/>
        <v>0.35</v>
      </c>
      <c r="G9" s="12">
        <f t="shared" si="1"/>
        <v>-7.857142857142857E-2</v>
      </c>
      <c r="H9" s="10">
        <f t="shared" si="11"/>
        <v>700</v>
      </c>
      <c r="I9" s="10">
        <f t="shared" si="12"/>
        <v>700</v>
      </c>
      <c r="J9" s="10">
        <f>H9*Parameter!$C$4</f>
        <v>105</v>
      </c>
      <c r="K9" s="10">
        <f>(H9+I9*0)*Parameter!$C$6</f>
        <v>140</v>
      </c>
      <c r="L9" s="10">
        <f t="shared" si="2"/>
        <v>1155</v>
      </c>
      <c r="M9" s="13">
        <f t="shared" si="13"/>
        <v>0.35</v>
      </c>
      <c r="N9" s="12">
        <f t="shared" si="3"/>
        <v>-0.65</v>
      </c>
      <c r="O9" s="10">
        <f t="shared" si="14"/>
        <v>700</v>
      </c>
      <c r="P9" s="10">
        <f>Parameter!$C$7*2+Parameter!$C$8*2</f>
        <v>800</v>
      </c>
      <c r="Q9" s="10">
        <f>O9*Parameter!$C$4</f>
        <v>105</v>
      </c>
      <c r="R9" s="10">
        <f>(O9+P9*0)*Parameter!$C$6</f>
        <v>140</v>
      </c>
      <c r="S9" s="10">
        <f t="shared" si="4"/>
        <v>1255</v>
      </c>
      <c r="T9" s="13">
        <f t="shared" si="15"/>
        <v>0.35</v>
      </c>
      <c r="U9" s="12">
        <f t="shared" si="5"/>
        <v>-0.79285714285714282</v>
      </c>
      <c r="V9" s="10">
        <f t="shared" si="16"/>
        <v>700</v>
      </c>
      <c r="W9" s="10">
        <f t="shared" si="17"/>
        <v>400</v>
      </c>
      <c r="X9" s="10">
        <f>V9*Parameter!$C$4</f>
        <v>105</v>
      </c>
      <c r="Y9" s="10">
        <f>(V9+W9*0)*Parameter!$C$6</f>
        <v>140</v>
      </c>
      <c r="Z9" s="10">
        <f t="shared" si="6"/>
        <v>855</v>
      </c>
      <c r="AA9" s="13">
        <f t="shared" si="18"/>
        <v>0.35</v>
      </c>
      <c r="AB9" s="12">
        <f t="shared" si="7"/>
        <v>-0.22142857142857142</v>
      </c>
    </row>
    <row r="10" spans="1:55" s="10" customFormat="1" x14ac:dyDescent="0.2">
      <c r="A10" s="9">
        <f t="shared" si="8"/>
        <v>800</v>
      </c>
      <c r="B10" s="10">
        <f t="shared" si="9"/>
        <v>300</v>
      </c>
      <c r="C10" s="10">
        <f>A10*Parameter!$C$4</f>
        <v>120</v>
      </c>
      <c r="D10" s="10">
        <f>(A10+B10*0)*Parameter!$C$6</f>
        <v>160</v>
      </c>
      <c r="E10" s="10">
        <f t="shared" si="0"/>
        <v>820</v>
      </c>
      <c r="F10" s="13">
        <f t="shared" si="10"/>
        <v>0.35</v>
      </c>
      <c r="G10" s="12">
        <f t="shared" si="1"/>
        <v>-2.5000000000000001E-2</v>
      </c>
      <c r="H10" s="10">
        <f t="shared" si="11"/>
        <v>800</v>
      </c>
      <c r="I10" s="10">
        <f t="shared" si="12"/>
        <v>700</v>
      </c>
      <c r="J10" s="10">
        <f>H10*Parameter!$C$4</f>
        <v>120</v>
      </c>
      <c r="K10" s="10">
        <f>(H10+I10*0)*Parameter!$C$6</f>
        <v>160</v>
      </c>
      <c r="L10" s="10">
        <f t="shared" si="2"/>
        <v>1220</v>
      </c>
      <c r="M10" s="13">
        <f t="shared" si="13"/>
        <v>0.35</v>
      </c>
      <c r="N10" s="12">
        <f t="shared" si="3"/>
        <v>-0.52500000000000002</v>
      </c>
      <c r="O10" s="10">
        <f t="shared" si="14"/>
        <v>800</v>
      </c>
      <c r="P10" s="10">
        <f>Parameter!$C$7*2+Parameter!$C$8*2</f>
        <v>800</v>
      </c>
      <c r="Q10" s="10">
        <f>O10*Parameter!$C$4</f>
        <v>120</v>
      </c>
      <c r="R10" s="10">
        <f>(O10+P10*0)*Parameter!$C$6</f>
        <v>160</v>
      </c>
      <c r="S10" s="10">
        <f t="shared" si="4"/>
        <v>1320</v>
      </c>
      <c r="T10" s="13">
        <f t="shared" si="15"/>
        <v>0.35</v>
      </c>
      <c r="U10" s="12">
        <f t="shared" si="5"/>
        <v>-0.65</v>
      </c>
      <c r="V10" s="10">
        <f t="shared" si="16"/>
        <v>800</v>
      </c>
      <c r="W10" s="10">
        <f t="shared" si="17"/>
        <v>400</v>
      </c>
      <c r="X10" s="10">
        <f>V10*Parameter!$C$4</f>
        <v>120</v>
      </c>
      <c r="Y10" s="10">
        <f>(V10+W10*0)*Parameter!$C$6</f>
        <v>160</v>
      </c>
      <c r="Z10" s="10">
        <f t="shared" si="6"/>
        <v>920</v>
      </c>
      <c r="AA10" s="13">
        <f t="shared" si="18"/>
        <v>0.35</v>
      </c>
      <c r="AB10" s="12">
        <f t="shared" si="7"/>
        <v>-0.15</v>
      </c>
    </row>
    <row r="11" spans="1:55" s="10" customFormat="1" x14ac:dyDescent="0.2">
      <c r="A11" s="9">
        <f t="shared" si="8"/>
        <v>900</v>
      </c>
      <c r="B11" s="10">
        <f t="shared" si="9"/>
        <v>300</v>
      </c>
      <c r="C11" s="10">
        <f>A11*Parameter!$C$4</f>
        <v>135</v>
      </c>
      <c r="D11" s="10">
        <f>(A11+B11*0)*Parameter!$C$6</f>
        <v>180</v>
      </c>
      <c r="E11" s="10">
        <f t="shared" si="0"/>
        <v>885</v>
      </c>
      <c r="F11" s="13">
        <f t="shared" si="10"/>
        <v>0.35</v>
      </c>
      <c r="G11" s="12">
        <f t="shared" si="1"/>
        <v>1.6666666666666666E-2</v>
      </c>
      <c r="H11" s="10">
        <f t="shared" si="11"/>
        <v>900</v>
      </c>
      <c r="I11" s="10">
        <f t="shared" si="12"/>
        <v>700</v>
      </c>
      <c r="J11" s="10">
        <f>H11*Parameter!$C$4</f>
        <v>135</v>
      </c>
      <c r="K11" s="10">
        <f>(H11+I11*0)*Parameter!$C$6</f>
        <v>180</v>
      </c>
      <c r="L11" s="10">
        <f t="shared" si="2"/>
        <v>1285</v>
      </c>
      <c r="M11" s="13">
        <f t="shared" si="13"/>
        <v>0.35</v>
      </c>
      <c r="N11" s="12">
        <f t="shared" si="3"/>
        <v>-0.42777777777777776</v>
      </c>
      <c r="O11" s="10">
        <f t="shared" si="14"/>
        <v>900</v>
      </c>
      <c r="P11" s="10">
        <f>Parameter!$C$7*2+Parameter!$C$8*2</f>
        <v>800</v>
      </c>
      <c r="Q11" s="10">
        <f>O11*Parameter!$C$4</f>
        <v>135</v>
      </c>
      <c r="R11" s="10">
        <f>(O11+P11*0)*Parameter!$C$6</f>
        <v>180</v>
      </c>
      <c r="S11" s="10">
        <f t="shared" si="4"/>
        <v>1385</v>
      </c>
      <c r="T11" s="13">
        <f t="shared" si="15"/>
        <v>0.35</v>
      </c>
      <c r="U11" s="12">
        <f t="shared" si="5"/>
        <v>-0.53888888888888886</v>
      </c>
      <c r="V11" s="10">
        <f t="shared" si="16"/>
        <v>900</v>
      </c>
      <c r="W11" s="10">
        <f t="shared" si="17"/>
        <v>400</v>
      </c>
      <c r="X11" s="10">
        <f>V11*Parameter!$C$4</f>
        <v>135</v>
      </c>
      <c r="Y11" s="10">
        <f>(V11+W11*0)*Parameter!$C$6</f>
        <v>180</v>
      </c>
      <c r="Z11" s="10">
        <f t="shared" si="6"/>
        <v>985</v>
      </c>
      <c r="AA11" s="13">
        <f t="shared" si="18"/>
        <v>0.35</v>
      </c>
      <c r="AB11" s="12">
        <f t="shared" si="7"/>
        <v>-9.4444444444444442E-2</v>
      </c>
    </row>
    <row r="12" spans="1:55" s="10" customFormat="1" x14ac:dyDescent="0.2">
      <c r="A12" s="9">
        <f t="shared" si="8"/>
        <v>1000</v>
      </c>
      <c r="B12" s="10">
        <f t="shared" si="9"/>
        <v>300</v>
      </c>
      <c r="C12" s="10">
        <f>A12*Parameter!$C$4</f>
        <v>150</v>
      </c>
      <c r="D12" s="10">
        <f>(A12+B12*0)*Parameter!$C$6</f>
        <v>200</v>
      </c>
      <c r="E12" s="10">
        <f t="shared" si="0"/>
        <v>950</v>
      </c>
      <c r="F12" s="13">
        <f t="shared" si="10"/>
        <v>0.35</v>
      </c>
      <c r="G12" s="12">
        <f t="shared" si="1"/>
        <v>0.05</v>
      </c>
      <c r="H12" s="10">
        <f t="shared" si="11"/>
        <v>1000</v>
      </c>
      <c r="I12" s="10">
        <f t="shared" si="12"/>
        <v>700</v>
      </c>
      <c r="J12" s="10">
        <f>H12*Parameter!$C$4</f>
        <v>150</v>
      </c>
      <c r="K12" s="10">
        <f>(H12+I12*0)*Parameter!$C$6</f>
        <v>200</v>
      </c>
      <c r="L12" s="10">
        <f t="shared" si="2"/>
        <v>1350</v>
      </c>
      <c r="M12" s="13">
        <f t="shared" si="13"/>
        <v>0.35</v>
      </c>
      <c r="N12" s="12">
        <f t="shared" si="3"/>
        <v>-0.35</v>
      </c>
      <c r="O12" s="10">
        <f t="shared" si="14"/>
        <v>1000</v>
      </c>
      <c r="P12" s="10">
        <f>Parameter!$C$7*2+Parameter!$C$8*2</f>
        <v>800</v>
      </c>
      <c r="Q12" s="10">
        <f>O12*Parameter!$C$4</f>
        <v>150</v>
      </c>
      <c r="R12" s="10">
        <f>(O12+P12*0)*Parameter!$C$6</f>
        <v>200</v>
      </c>
      <c r="S12" s="10">
        <f t="shared" si="4"/>
        <v>1450</v>
      </c>
      <c r="T12" s="13">
        <f t="shared" si="15"/>
        <v>0.35</v>
      </c>
      <c r="U12" s="12">
        <f t="shared" si="5"/>
        <v>-0.45</v>
      </c>
      <c r="V12" s="10">
        <f t="shared" si="16"/>
        <v>1000</v>
      </c>
      <c r="W12" s="10">
        <f t="shared" si="17"/>
        <v>400</v>
      </c>
      <c r="X12" s="10">
        <f>V12*Parameter!$C$4</f>
        <v>150</v>
      </c>
      <c r="Y12" s="10">
        <f>(V12+W12*0)*Parameter!$C$6</f>
        <v>200</v>
      </c>
      <c r="Z12" s="10">
        <f t="shared" si="6"/>
        <v>1050</v>
      </c>
      <c r="AA12" s="13">
        <f t="shared" si="18"/>
        <v>0.35</v>
      </c>
      <c r="AB12" s="12">
        <f t="shared" si="7"/>
        <v>-0.05</v>
      </c>
    </row>
    <row r="13" spans="1:55" s="10" customFormat="1" x14ac:dyDescent="0.2">
      <c r="A13" s="9">
        <f t="shared" si="8"/>
        <v>1100</v>
      </c>
      <c r="B13" s="10">
        <f t="shared" si="9"/>
        <v>300</v>
      </c>
      <c r="C13" s="10">
        <f>A13*Parameter!$C$4</f>
        <v>165</v>
      </c>
      <c r="D13" s="10">
        <f>(A13+B13*0)*Parameter!$C$6</f>
        <v>220</v>
      </c>
      <c r="E13" s="10">
        <f t="shared" si="0"/>
        <v>1015</v>
      </c>
      <c r="F13" s="13">
        <f t="shared" si="10"/>
        <v>0.35</v>
      </c>
      <c r="G13" s="12">
        <f t="shared" si="1"/>
        <v>7.7272727272727271E-2</v>
      </c>
      <c r="H13" s="10">
        <f t="shared" si="11"/>
        <v>1100</v>
      </c>
      <c r="I13" s="10">
        <f t="shared" si="12"/>
        <v>700</v>
      </c>
      <c r="J13" s="10">
        <f>H13*Parameter!$C$4</f>
        <v>165</v>
      </c>
      <c r="K13" s="10">
        <f>(H13+I13*0)*Parameter!$C$6</f>
        <v>220</v>
      </c>
      <c r="L13" s="10">
        <f t="shared" si="2"/>
        <v>1415</v>
      </c>
      <c r="M13" s="13">
        <f t="shared" si="13"/>
        <v>0.35</v>
      </c>
      <c r="N13" s="12">
        <f t="shared" si="3"/>
        <v>-0.28636363636363638</v>
      </c>
      <c r="O13" s="10">
        <f t="shared" si="14"/>
        <v>1100</v>
      </c>
      <c r="P13" s="10">
        <f>Parameter!$C$7*2+Parameter!$C$8*2</f>
        <v>800</v>
      </c>
      <c r="Q13" s="10">
        <f>O13*Parameter!$C$4</f>
        <v>165</v>
      </c>
      <c r="R13" s="10">
        <f>(O13+P13*0)*Parameter!$C$6</f>
        <v>220</v>
      </c>
      <c r="S13" s="10">
        <f t="shared" si="4"/>
        <v>1515</v>
      </c>
      <c r="T13" s="13">
        <f t="shared" si="15"/>
        <v>0.35</v>
      </c>
      <c r="U13" s="12">
        <f t="shared" si="5"/>
        <v>-0.37727272727272726</v>
      </c>
      <c r="V13" s="10">
        <f t="shared" si="16"/>
        <v>1100</v>
      </c>
      <c r="W13" s="10">
        <f t="shared" si="17"/>
        <v>400</v>
      </c>
      <c r="X13" s="10">
        <f>V13*Parameter!$C$4</f>
        <v>165</v>
      </c>
      <c r="Y13" s="10">
        <f>(V13+W13*0)*Parameter!$C$6</f>
        <v>220</v>
      </c>
      <c r="Z13" s="10">
        <f t="shared" si="6"/>
        <v>1115</v>
      </c>
      <c r="AA13" s="13">
        <f t="shared" si="18"/>
        <v>0.35</v>
      </c>
      <c r="AB13" s="12">
        <f t="shared" si="7"/>
        <v>-1.3636363636363636E-2</v>
      </c>
    </row>
    <row r="14" spans="1:55" s="10" customFormat="1" x14ac:dyDescent="0.2">
      <c r="A14" s="9">
        <f t="shared" si="8"/>
        <v>1200</v>
      </c>
      <c r="B14" s="10">
        <f t="shared" si="9"/>
        <v>300</v>
      </c>
      <c r="C14" s="10">
        <f>A14*Parameter!$C$4</f>
        <v>180</v>
      </c>
      <c r="D14" s="10">
        <f>(A14+B14*0)*Parameter!$C$6</f>
        <v>240</v>
      </c>
      <c r="E14" s="10">
        <f t="shared" si="0"/>
        <v>1080</v>
      </c>
      <c r="F14" s="13">
        <f t="shared" si="10"/>
        <v>0.35</v>
      </c>
      <c r="G14" s="12">
        <f t="shared" si="1"/>
        <v>0.1</v>
      </c>
      <c r="H14" s="10">
        <f t="shared" si="11"/>
        <v>1200</v>
      </c>
      <c r="I14" s="10">
        <f t="shared" si="12"/>
        <v>700</v>
      </c>
      <c r="J14" s="10">
        <f>H14*Parameter!$C$4</f>
        <v>180</v>
      </c>
      <c r="K14" s="10">
        <f>(H14+I14*0)*Parameter!$C$6</f>
        <v>240</v>
      </c>
      <c r="L14" s="10">
        <f t="shared" si="2"/>
        <v>1480</v>
      </c>
      <c r="M14" s="13">
        <f t="shared" si="13"/>
        <v>0.35</v>
      </c>
      <c r="N14" s="12">
        <f t="shared" si="3"/>
        <v>-0.23333333333333334</v>
      </c>
      <c r="O14" s="10">
        <f t="shared" si="14"/>
        <v>1200</v>
      </c>
      <c r="P14" s="10">
        <f>Parameter!$C$7*2+Parameter!$C$8*2</f>
        <v>800</v>
      </c>
      <c r="Q14" s="10">
        <f>O14*Parameter!$C$4</f>
        <v>180</v>
      </c>
      <c r="R14" s="10">
        <f>(O14+P14*0)*Parameter!$C$6</f>
        <v>240</v>
      </c>
      <c r="S14" s="10">
        <f t="shared" si="4"/>
        <v>1580</v>
      </c>
      <c r="T14" s="13">
        <f t="shared" si="15"/>
        <v>0.35</v>
      </c>
      <c r="U14" s="12">
        <f t="shared" si="5"/>
        <v>-0.31666666666666665</v>
      </c>
      <c r="V14" s="10">
        <f t="shared" si="16"/>
        <v>1200</v>
      </c>
      <c r="W14" s="10">
        <f t="shared" si="17"/>
        <v>400</v>
      </c>
      <c r="X14" s="10">
        <f>V14*Parameter!$C$4</f>
        <v>180</v>
      </c>
      <c r="Y14" s="10">
        <f>(V14+W14*0)*Parameter!$C$6</f>
        <v>240</v>
      </c>
      <c r="Z14" s="10">
        <f t="shared" si="6"/>
        <v>1180</v>
      </c>
      <c r="AA14" s="13">
        <f t="shared" si="18"/>
        <v>0.35</v>
      </c>
      <c r="AB14" s="12">
        <f t="shared" si="7"/>
        <v>1.6666666666666666E-2</v>
      </c>
    </row>
    <row r="15" spans="1:55" s="10" customFormat="1" x14ac:dyDescent="0.2">
      <c r="A15" s="9">
        <f t="shared" si="8"/>
        <v>1300</v>
      </c>
      <c r="B15" s="10">
        <f t="shared" si="9"/>
        <v>300</v>
      </c>
      <c r="C15" s="10">
        <f>A15*Parameter!$C$4</f>
        <v>195</v>
      </c>
      <c r="D15" s="10">
        <f>(A15+B15*0)*Parameter!$C$6</f>
        <v>260</v>
      </c>
      <c r="E15" s="10">
        <f t="shared" si="0"/>
        <v>1145</v>
      </c>
      <c r="F15" s="13">
        <f t="shared" si="10"/>
        <v>0.35</v>
      </c>
      <c r="G15" s="12">
        <f t="shared" si="1"/>
        <v>0.11923076923076924</v>
      </c>
      <c r="H15" s="10">
        <f t="shared" si="11"/>
        <v>1300</v>
      </c>
      <c r="I15" s="10">
        <f t="shared" si="12"/>
        <v>700</v>
      </c>
      <c r="J15" s="10">
        <f>H15*Parameter!$C$4</f>
        <v>195</v>
      </c>
      <c r="K15" s="10">
        <f>(H15+I15*0)*Parameter!$C$6</f>
        <v>260</v>
      </c>
      <c r="L15" s="10">
        <f t="shared" si="2"/>
        <v>1545</v>
      </c>
      <c r="M15" s="13">
        <f t="shared" si="13"/>
        <v>0.35</v>
      </c>
      <c r="N15" s="12">
        <f t="shared" si="3"/>
        <v>-0.18846153846153846</v>
      </c>
      <c r="O15" s="10">
        <f t="shared" si="14"/>
        <v>1300</v>
      </c>
      <c r="P15" s="10">
        <f>Parameter!$C$7*2+Parameter!$C$8*2</f>
        <v>800</v>
      </c>
      <c r="Q15" s="10">
        <f>O15*Parameter!$C$4</f>
        <v>195</v>
      </c>
      <c r="R15" s="10">
        <f>(O15+P15*0)*Parameter!$C$6</f>
        <v>260</v>
      </c>
      <c r="S15" s="10">
        <f t="shared" si="4"/>
        <v>1645</v>
      </c>
      <c r="T15" s="13">
        <f t="shared" si="15"/>
        <v>0.35</v>
      </c>
      <c r="U15" s="12">
        <f t="shared" si="5"/>
        <v>-0.26538461538461539</v>
      </c>
      <c r="V15" s="10">
        <f t="shared" si="16"/>
        <v>1300</v>
      </c>
      <c r="W15" s="10">
        <f t="shared" si="17"/>
        <v>400</v>
      </c>
      <c r="X15" s="10">
        <f>V15*Parameter!$C$4</f>
        <v>195</v>
      </c>
      <c r="Y15" s="10">
        <f>(V15+W15*0)*Parameter!$C$6</f>
        <v>260</v>
      </c>
      <c r="Z15" s="10">
        <f t="shared" si="6"/>
        <v>1245</v>
      </c>
      <c r="AA15" s="13">
        <f t="shared" si="18"/>
        <v>0.35</v>
      </c>
      <c r="AB15" s="12">
        <f t="shared" si="7"/>
        <v>4.230769230769231E-2</v>
      </c>
    </row>
    <row r="16" spans="1:55" s="10" customFormat="1" x14ac:dyDescent="0.2">
      <c r="A16" s="9">
        <f t="shared" si="8"/>
        <v>1400</v>
      </c>
      <c r="B16" s="10">
        <f t="shared" si="9"/>
        <v>300</v>
      </c>
      <c r="C16" s="10">
        <f>A16*Parameter!$C$4</f>
        <v>210</v>
      </c>
      <c r="D16" s="10">
        <f>(A16+B16*0)*Parameter!$C$6</f>
        <v>280</v>
      </c>
      <c r="E16" s="10">
        <f t="shared" si="0"/>
        <v>1210</v>
      </c>
      <c r="F16" s="13">
        <f t="shared" si="10"/>
        <v>0.35</v>
      </c>
      <c r="G16" s="12">
        <f t="shared" si="1"/>
        <v>0.1357142857142857</v>
      </c>
      <c r="H16" s="10">
        <f t="shared" si="11"/>
        <v>1400</v>
      </c>
      <c r="I16" s="10">
        <f t="shared" si="12"/>
        <v>700</v>
      </c>
      <c r="J16" s="10">
        <f>H16*Parameter!$C$4</f>
        <v>210</v>
      </c>
      <c r="K16" s="10">
        <f>(H16+I16*0)*Parameter!$C$6</f>
        <v>280</v>
      </c>
      <c r="L16" s="10">
        <f t="shared" si="2"/>
        <v>1610</v>
      </c>
      <c r="M16" s="13">
        <f t="shared" si="13"/>
        <v>0.35</v>
      </c>
      <c r="N16" s="12">
        <f t="shared" si="3"/>
        <v>-0.15</v>
      </c>
      <c r="O16" s="10">
        <f t="shared" si="14"/>
        <v>1400</v>
      </c>
      <c r="P16" s="10">
        <f>Parameter!$C$7*2+Parameter!$C$8*2</f>
        <v>800</v>
      </c>
      <c r="Q16" s="10">
        <f>O16*Parameter!$C$4</f>
        <v>210</v>
      </c>
      <c r="R16" s="10">
        <f>(O16+P16*0)*Parameter!$C$6</f>
        <v>280</v>
      </c>
      <c r="S16" s="10">
        <f t="shared" si="4"/>
        <v>1710</v>
      </c>
      <c r="T16" s="13">
        <f t="shared" si="15"/>
        <v>0.35</v>
      </c>
      <c r="U16" s="12">
        <f t="shared" si="5"/>
        <v>-0.22142857142857142</v>
      </c>
      <c r="V16" s="10">
        <f t="shared" si="16"/>
        <v>1400</v>
      </c>
      <c r="W16" s="10">
        <f t="shared" si="17"/>
        <v>400</v>
      </c>
      <c r="X16" s="10">
        <f>V16*Parameter!$C$4</f>
        <v>210</v>
      </c>
      <c r="Y16" s="10">
        <f>(V16+W16*0)*Parameter!$C$6</f>
        <v>280</v>
      </c>
      <c r="Z16" s="10">
        <f t="shared" si="6"/>
        <v>1310</v>
      </c>
      <c r="AA16" s="13">
        <f t="shared" si="18"/>
        <v>0.35</v>
      </c>
      <c r="AB16" s="12">
        <f t="shared" si="7"/>
        <v>6.4285714285714279E-2</v>
      </c>
    </row>
    <row r="17" spans="1:28" s="10" customFormat="1" x14ac:dyDescent="0.2">
      <c r="A17" s="9">
        <f t="shared" si="8"/>
        <v>1500</v>
      </c>
      <c r="B17" s="10">
        <f t="shared" si="9"/>
        <v>300</v>
      </c>
      <c r="C17" s="10">
        <f>A17*Parameter!$C$4</f>
        <v>225</v>
      </c>
      <c r="D17" s="10">
        <f>(A17+B17*0)*Parameter!$C$6</f>
        <v>300</v>
      </c>
      <c r="E17" s="10">
        <f t="shared" si="0"/>
        <v>1275</v>
      </c>
      <c r="F17" s="13">
        <f t="shared" si="10"/>
        <v>0.35</v>
      </c>
      <c r="G17" s="12">
        <f t="shared" si="1"/>
        <v>0.15</v>
      </c>
      <c r="H17" s="10">
        <f t="shared" si="11"/>
        <v>1500</v>
      </c>
      <c r="I17" s="10">
        <f t="shared" si="12"/>
        <v>700</v>
      </c>
      <c r="J17" s="10">
        <f>H17*Parameter!$C$4</f>
        <v>225</v>
      </c>
      <c r="K17" s="10">
        <f>(H17+I17*0)*Parameter!$C$6</f>
        <v>300</v>
      </c>
      <c r="L17" s="10">
        <f t="shared" si="2"/>
        <v>1675</v>
      </c>
      <c r="M17" s="13">
        <f t="shared" si="13"/>
        <v>0.35</v>
      </c>
      <c r="N17" s="12">
        <f t="shared" si="3"/>
        <v>-0.11666666666666667</v>
      </c>
      <c r="O17" s="10">
        <f t="shared" si="14"/>
        <v>1500</v>
      </c>
      <c r="P17" s="10">
        <f>Parameter!$C$7*2+Parameter!$C$8*2</f>
        <v>800</v>
      </c>
      <c r="Q17" s="10">
        <f>O17*Parameter!$C$4</f>
        <v>225</v>
      </c>
      <c r="R17" s="10">
        <f>(O17+P17*0)*Parameter!$C$6</f>
        <v>300</v>
      </c>
      <c r="S17" s="10">
        <f t="shared" si="4"/>
        <v>1775</v>
      </c>
      <c r="T17" s="13">
        <f t="shared" si="15"/>
        <v>0.35</v>
      </c>
      <c r="U17" s="12">
        <f t="shared" si="5"/>
        <v>-0.18333333333333332</v>
      </c>
      <c r="V17" s="10">
        <f t="shared" si="16"/>
        <v>1500</v>
      </c>
      <c r="W17" s="10">
        <f t="shared" si="17"/>
        <v>400</v>
      </c>
      <c r="X17" s="10">
        <f>V17*Parameter!$C$4</f>
        <v>225</v>
      </c>
      <c r="Y17" s="10">
        <f>(V17+W17*0)*Parameter!$C$6</f>
        <v>300</v>
      </c>
      <c r="Z17" s="10">
        <f t="shared" si="6"/>
        <v>1375</v>
      </c>
      <c r="AA17" s="13">
        <f t="shared" si="18"/>
        <v>0.35</v>
      </c>
      <c r="AB17" s="12">
        <f t="shared" si="7"/>
        <v>8.3333333333333329E-2</v>
      </c>
    </row>
    <row r="18" spans="1:28" s="10" customFormat="1" x14ac:dyDescent="0.2">
      <c r="A18" s="9">
        <f t="shared" si="8"/>
        <v>1600</v>
      </c>
      <c r="B18" s="10">
        <f t="shared" si="9"/>
        <v>300</v>
      </c>
      <c r="C18" s="10">
        <f>A18*Parameter!$C$4</f>
        <v>240</v>
      </c>
      <c r="D18" s="10">
        <f>(A18+B18*0)*Parameter!$C$6</f>
        <v>320</v>
      </c>
      <c r="E18" s="10">
        <f t="shared" si="0"/>
        <v>1340</v>
      </c>
      <c r="F18" s="13">
        <f t="shared" si="10"/>
        <v>0.35</v>
      </c>
      <c r="G18" s="12">
        <f t="shared" si="1"/>
        <v>0.16250000000000001</v>
      </c>
      <c r="H18" s="10">
        <f t="shared" si="11"/>
        <v>1600</v>
      </c>
      <c r="I18" s="10">
        <f t="shared" si="12"/>
        <v>700</v>
      </c>
      <c r="J18" s="10">
        <f>H18*Parameter!$C$4</f>
        <v>240</v>
      </c>
      <c r="K18" s="10">
        <f>(H18+I18*0)*Parameter!$C$6</f>
        <v>320</v>
      </c>
      <c r="L18" s="10">
        <f t="shared" si="2"/>
        <v>1740</v>
      </c>
      <c r="M18" s="13">
        <f t="shared" si="13"/>
        <v>0.35</v>
      </c>
      <c r="N18" s="12">
        <f t="shared" si="3"/>
        <v>-8.7499999999999994E-2</v>
      </c>
      <c r="O18" s="10">
        <f t="shared" si="14"/>
        <v>1600</v>
      </c>
      <c r="P18" s="10">
        <f>Parameter!$C$7*2+Parameter!$C$8*2</f>
        <v>800</v>
      </c>
      <c r="Q18" s="10">
        <f>O18*Parameter!$C$4</f>
        <v>240</v>
      </c>
      <c r="R18" s="10">
        <f>(O18+P18*0)*Parameter!$C$6</f>
        <v>320</v>
      </c>
      <c r="S18" s="10">
        <f t="shared" si="4"/>
        <v>1840</v>
      </c>
      <c r="T18" s="13">
        <f t="shared" si="15"/>
        <v>0.35</v>
      </c>
      <c r="U18" s="12">
        <f t="shared" si="5"/>
        <v>-0.15</v>
      </c>
      <c r="V18" s="10">
        <f t="shared" si="16"/>
        <v>1600</v>
      </c>
      <c r="W18" s="10">
        <f t="shared" si="17"/>
        <v>400</v>
      </c>
      <c r="X18" s="10">
        <f>V18*Parameter!$C$4</f>
        <v>240</v>
      </c>
      <c r="Y18" s="10">
        <f>(V18+W18*0)*Parameter!$C$6</f>
        <v>320</v>
      </c>
      <c r="Z18" s="10">
        <f t="shared" si="6"/>
        <v>1440</v>
      </c>
      <c r="AA18" s="13">
        <f t="shared" si="18"/>
        <v>0.35</v>
      </c>
      <c r="AB18" s="12">
        <f t="shared" si="7"/>
        <v>0.1</v>
      </c>
    </row>
    <row r="19" spans="1:28" s="10" customFormat="1" x14ac:dyDescent="0.2">
      <c r="A19" s="9">
        <f t="shared" si="8"/>
        <v>1700</v>
      </c>
      <c r="B19" s="10">
        <f t="shared" si="9"/>
        <v>300</v>
      </c>
      <c r="C19" s="10">
        <f>A19*Parameter!$C$4</f>
        <v>255</v>
      </c>
      <c r="D19" s="10">
        <f>(A19+B19*0)*Parameter!$C$6</f>
        <v>340</v>
      </c>
      <c r="E19" s="10">
        <f t="shared" si="0"/>
        <v>1405</v>
      </c>
      <c r="F19" s="13">
        <f t="shared" si="10"/>
        <v>0.35</v>
      </c>
      <c r="G19" s="12">
        <f t="shared" si="1"/>
        <v>0.17352941176470588</v>
      </c>
      <c r="H19" s="10">
        <f t="shared" si="11"/>
        <v>1700</v>
      </c>
      <c r="I19" s="10">
        <f t="shared" si="12"/>
        <v>700</v>
      </c>
      <c r="J19" s="10">
        <f>H19*Parameter!$C$4</f>
        <v>255</v>
      </c>
      <c r="K19" s="10">
        <f>(H19+I19*0)*Parameter!$C$6</f>
        <v>340</v>
      </c>
      <c r="L19" s="10">
        <f t="shared" si="2"/>
        <v>1805</v>
      </c>
      <c r="M19" s="13">
        <f t="shared" si="13"/>
        <v>0.35</v>
      </c>
      <c r="N19" s="12">
        <f t="shared" si="3"/>
        <v>-6.1764705882352944E-2</v>
      </c>
      <c r="O19" s="10">
        <f t="shared" si="14"/>
        <v>1700</v>
      </c>
      <c r="P19" s="10">
        <f>Parameter!$C$7*2+Parameter!$C$8*2</f>
        <v>800</v>
      </c>
      <c r="Q19" s="10">
        <f>O19*Parameter!$C$4</f>
        <v>255</v>
      </c>
      <c r="R19" s="10">
        <f>(O19+P19*0)*Parameter!$C$6</f>
        <v>340</v>
      </c>
      <c r="S19" s="10">
        <f t="shared" si="4"/>
        <v>1905</v>
      </c>
      <c r="T19" s="13">
        <f t="shared" si="15"/>
        <v>0.35</v>
      </c>
      <c r="U19" s="12">
        <f t="shared" si="5"/>
        <v>-0.12058823529411765</v>
      </c>
      <c r="V19" s="10">
        <f t="shared" si="16"/>
        <v>1700</v>
      </c>
      <c r="W19" s="10">
        <f t="shared" si="17"/>
        <v>400</v>
      </c>
      <c r="X19" s="10">
        <f>V19*Parameter!$C$4</f>
        <v>255</v>
      </c>
      <c r="Y19" s="10">
        <f>(V19+W19*0)*Parameter!$C$6</f>
        <v>340</v>
      </c>
      <c r="Z19" s="10">
        <f t="shared" si="6"/>
        <v>1505</v>
      </c>
      <c r="AA19" s="13">
        <f t="shared" si="18"/>
        <v>0.35</v>
      </c>
      <c r="AB19" s="12">
        <f t="shared" si="7"/>
        <v>0.11470588235294117</v>
      </c>
    </row>
    <row r="20" spans="1:28" s="10" customFormat="1" x14ac:dyDescent="0.2">
      <c r="A20" s="9">
        <f t="shared" si="8"/>
        <v>1800</v>
      </c>
      <c r="B20" s="10">
        <f t="shared" si="9"/>
        <v>300</v>
      </c>
      <c r="C20" s="10">
        <f>A20*Parameter!$C$4</f>
        <v>270</v>
      </c>
      <c r="D20" s="10">
        <f>(A20+B20*0)*Parameter!$C$6</f>
        <v>360</v>
      </c>
      <c r="E20" s="10">
        <f t="shared" si="0"/>
        <v>1470</v>
      </c>
      <c r="F20" s="13">
        <f t="shared" si="10"/>
        <v>0.35</v>
      </c>
      <c r="G20" s="12">
        <f t="shared" si="1"/>
        <v>0.18333333333333332</v>
      </c>
      <c r="H20" s="10">
        <f t="shared" si="11"/>
        <v>1800</v>
      </c>
      <c r="I20" s="10">
        <f t="shared" si="12"/>
        <v>700</v>
      </c>
      <c r="J20" s="10">
        <f>H20*Parameter!$C$4</f>
        <v>270</v>
      </c>
      <c r="K20" s="10">
        <f>(H20+I20*0)*Parameter!$C$6</f>
        <v>360</v>
      </c>
      <c r="L20" s="10">
        <f t="shared" si="2"/>
        <v>1870</v>
      </c>
      <c r="M20" s="13">
        <f t="shared" si="13"/>
        <v>0.35</v>
      </c>
      <c r="N20" s="12">
        <f t="shared" si="3"/>
        <v>-3.888888888888889E-2</v>
      </c>
      <c r="O20" s="10">
        <f t="shared" si="14"/>
        <v>1800</v>
      </c>
      <c r="P20" s="10">
        <f>Parameter!$C$7*2+Parameter!$C$8*2</f>
        <v>800</v>
      </c>
      <c r="Q20" s="10">
        <f>O20*Parameter!$C$4</f>
        <v>270</v>
      </c>
      <c r="R20" s="10">
        <f>(O20+P20*0)*Parameter!$C$6</f>
        <v>360</v>
      </c>
      <c r="S20" s="10">
        <f t="shared" si="4"/>
        <v>1970</v>
      </c>
      <c r="T20" s="13">
        <f t="shared" si="15"/>
        <v>0.35</v>
      </c>
      <c r="U20" s="12">
        <f t="shared" si="5"/>
        <v>-9.4444444444444442E-2</v>
      </c>
      <c r="V20" s="10">
        <f t="shared" si="16"/>
        <v>1800</v>
      </c>
      <c r="W20" s="10">
        <f t="shared" si="17"/>
        <v>400</v>
      </c>
      <c r="X20" s="10">
        <f>V20*Parameter!$C$4</f>
        <v>270</v>
      </c>
      <c r="Y20" s="10">
        <f>(V20+W20*0)*Parameter!$C$6</f>
        <v>360</v>
      </c>
      <c r="Z20" s="10">
        <f t="shared" si="6"/>
        <v>1570</v>
      </c>
      <c r="AA20" s="13">
        <f t="shared" si="18"/>
        <v>0.35</v>
      </c>
      <c r="AB20" s="12">
        <f t="shared" si="7"/>
        <v>0.12777777777777777</v>
      </c>
    </row>
    <row r="21" spans="1:28" s="10" customFormat="1" x14ac:dyDescent="0.2">
      <c r="A21" s="9">
        <f t="shared" si="8"/>
        <v>1900</v>
      </c>
      <c r="B21" s="10">
        <f t="shared" si="9"/>
        <v>300</v>
      </c>
      <c r="C21" s="10">
        <f>A21*Parameter!$C$4</f>
        <v>285</v>
      </c>
      <c r="D21" s="10">
        <f>(A21+B21*0)*Parameter!$C$6</f>
        <v>380</v>
      </c>
      <c r="E21" s="10">
        <f t="shared" si="0"/>
        <v>1535</v>
      </c>
      <c r="F21" s="13">
        <f t="shared" si="10"/>
        <v>0.35</v>
      </c>
      <c r="G21" s="12">
        <f t="shared" si="1"/>
        <v>0.19210526315789472</v>
      </c>
      <c r="H21" s="10">
        <f t="shared" si="11"/>
        <v>1900</v>
      </c>
      <c r="I21" s="10">
        <f t="shared" si="12"/>
        <v>700</v>
      </c>
      <c r="J21" s="10">
        <f>H21*Parameter!$C$4</f>
        <v>285</v>
      </c>
      <c r="K21" s="10">
        <f>(H21+I21*0)*Parameter!$C$6</f>
        <v>380</v>
      </c>
      <c r="L21" s="10">
        <f t="shared" si="2"/>
        <v>1935</v>
      </c>
      <c r="M21" s="13">
        <f t="shared" si="13"/>
        <v>0.35</v>
      </c>
      <c r="N21" s="12">
        <f t="shared" si="3"/>
        <v>-1.8421052631578946E-2</v>
      </c>
      <c r="O21" s="10">
        <f t="shared" si="14"/>
        <v>1900</v>
      </c>
      <c r="P21" s="10">
        <f>Parameter!$C$7*2+Parameter!$C$8*2</f>
        <v>800</v>
      </c>
      <c r="Q21" s="10">
        <f>O21*Parameter!$C$4</f>
        <v>285</v>
      </c>
      <c r="R21" s="10">
        <f>(O21+P21*0)*Parameter!$C$6</f>
        <v>380</v>
      </c>
      <c r="S21" s="10">
        <f t="shared" si="4"/>
        <v>2035</v>
      </c>
      <c r="T21" s="13">
        <f t="shared" si="15"/>
        <v>0.35</v>
      </c>
      <c r="U21" s="12">
        <f t="shared" si="5"/>
        <v>-7.1052631578947367E-2</v>
      </c>
      <c r="V21" s="10">
        <f t="shared" si="16"/>
        <v>1900</v>
      </c>
      <c r="W21" s="10">
        <f t="shared" si="17"/>
        <v>400</v>
      </c>
      <c r="X21" s="10">
        <f>V21*Parameter!$C$4</f>
        <v>285</v>
      </c>
      <c r="Y21" s="10">
        <f>(V21+W21*0)*Parameter!$C$6</f>
        <v>380</v>
      </c>
      <c r="Z21" s="10">
        <f t="shared" si="6"/>
        <v>1635</v>
      </c>
      <c r="AA21" s="13">
        <f t="shared" si="18"/>
        <v>0.35</v>
      </c>
      <c r="AB21" s="12">
        <f t="shared" si="7"/>
        <v>0.13947368421052631</v>
      </c>
    </row>
    <row r="22" spans="1:28" s="10" customFormat="1" x14ac:dyDescent="0.2">
      <c r="A22" s="9">
        <f t="shared" si="8"/>
        <v>2000</v>
      </c>
      <c r="B22" s="10">
        <f t="shared" si="9"/>
        <v>300</v>
      </c>
      <c r="C22" s="10">
        <f>A22*Parameter!$C$4</f>
        <v>300</v>
      </c>
      <c r="D22" s="10">
        <f>(A22+B22*0)*Parameter!$C$6</f>
        <v>400</v>
      </c>
      <c r="E22" s="10">
        <f t="shared" si="0"/>
        <v>1600</v>
      </c>
      <c r="F22" s="13">
        <f t="shared" si="10"/>
        <v>0.35</v>
      </c>
      <c r="G22" s="12">
        <f t="shared" si="1"/>
        <v>0.2</v>
      </c>
      <c r="H22" s="10">
        <f t="shared" si="11"/>
        <v>2000</v>
      </c>
      <c r="I22" s="10">
        <f t="shared" si="12"/>
        <v>700</v>
      </c>
      <c r="J22" s="10">
        <f>H22*Parameter!$C$4</f>
        <v>300</v>
      </c>
      <c r="K22" s="10">
        <f>(H22+I22*0)*Parameter!$C$6</f>
        <v>400</v>
      </c>
      <c r="L22" s="10">
        <f t="shared" si="2"/>
        <v>2000</v>
      </c>
      <c r="M22" s="13">
        <f t="shared" si="13"/>
        <v>0.35</v>
      </c>
      <c r="N22" s="12">
        <f t="shared" si="3"/>
        <v>0</v>
      </c>
      <c r="O22" s="10">
        <f t="shared" si="14"/>
        <v>2000</v>
      </c>
      <c r="P22" s="10">
        <f>Parameter!$C$7*2+Parameter!$C$8*2</f>
        <v>800</v>
      </c>
      <c r="Q22" s="10">
        <f>O22*Parameter!$C$4</f>
        <v>300</v>
      </c>
      <c r="R22" s="10">
        <f>(O22+P22*0)*Parameter!$C$6</f>
        <v>400</v>
      </c>
      <c r="S22" s="10">
        <f t="shared" si="4"/>
        <v>2100</v>
      </c>
      <c r="T22" s="13">
        <f t="shared" si="15"/>
        <v>0.35</v>
      </c>
      <c r="U22" s="12">
        <f t="shared" si="5"/>
        <v>-0.05</v>
      </c>
      <c r="V22" s="10">
        <f t="shared" si="16"/>
        <v>2000</v>
      </c>
      <c r="W22" s="10">
        <f t="shared" si="17"/>
        <v>400</v>
      </c>
      <c r="X22" s="10">
        <f>V22*Parameter!$C$4</f>
        <v>300</v>
      </c>
      <c r="Y22" s="10">
        <f>(V22+W22*0)*Parameter!$C$6</f>
        <v>400</v>
      </c>
      <c r="Z22" s="10">
        <f t="shared" si="6"/>
        <v>1700</v>
      </c>
      <c r="AA22" s="13">
        <f t="shared" si="18"/>
        <v>0.35</v>
      </c>
      <c r="AB22" s="12">
        <f t="shared" si="7"/>
        <v>0.15</v>
      </c>
    </row>
    <row r="23" spans="1:28" s="10" customFormat="1" x14ac:dyDescent="0.2">
      <c r="A23" s="9">
        <f t="shared" si="8"/>
        <v>2100</v>
      </c>
      <c r="B23" s="10">
        <f t="shared" si="9"/>
        <v>300</v>
      </c>
      <c r="C23" s="10">
        <f>A23*Parameter!$C$4</f>
        <v>315</v>
      </c>
      <c r="D23" s="10">
        <f>(A23+B23*0)*Parameter!$C$6</f>
        <v>420</v>
      </c>
      <c r="E23" s="10">
        <f t="shared" si="0"/>
        <v>1665</v>
      </c>
      <c r="F23" s="13">
        <f t="shared" si="10"/>
        <v>0.35</v>
      </c>
      <c r="G23" s="12">
        <f t="shared" si="1"/>
        <v>0.20714285714285716</v>
      </c>
      <c r="H23" s="10">
        <f t="shared" si="11"/>
        <v>2100</v>
      </c>
      <c r="I23" s="10">
        <f t="shared" si="12"/>
        <v>700</v>
      </c>
      <c r="J23" s="10">
        <f>H23*Parameter!$C$4</f>
        <v>315</v>
      </c>
      <c r="K23" s="10">
        <f>(H23+I23*0)*Parameter!$C$6</f>
        <v>420</v>
      </c>
      <c r="L23" s="10">
        <f t="shared" si="2"/>
        <v>2065</v>
      </c>
      <c r="M23" s="13">
        <f t="shared" si="13"/>
        <v>0.35</v>
      </c>
      <c r="N23" s="12">
        <f t="shared" si="3"/>
        <v>1.6666666666666666E-2</v>
      </c>
      <c r="O23" s="10">
        <f t="shared" si="14"/>
        <v>2100</v>
      </c>
      <c r="P23" s="10">
        <f>Parameter!$C$7*2+Parameter!$C$8*2</f>
        <v>800</v>
      </c>
      <c r="Q23" s="10">
        <f>O23*Parameter!$C$4</f>
        <v>315</v>
      </c>
      <c r="R23" s="10">
        <f>(O23+P23*0)*Parameter!$C$6</f>
        <v>420</v>
      </c>
      <c r="S23" s="10">
        <f t="shared" si="4"/>
        <v>2165</v>
      </c>
      <c r="T23" s="13">
        <f t="shared" si="15"/>
        <v>0.35</v>
      </c>
      <c r="U23" s="12">
        <f t="shared" si="5"/>
        <v>-3.0952380952380953E-2</v>
      </c>
      <c r="V23" s="10">
        <f t="shared" si="16"/>
        <v>2100</v>
      </c>
      <c r="W23" s="10">
        <f t="shared" si="17"/>
        <v>400</v>
      </c>
      <c r="X23" s="10">
        <f>V23*Parameter!$C$4</f>
        <v>315</v>
      </c>
      <c r="Y23" s="10">
        <f>(V23+W23*0)*Parameter!$C$6</f>
        <v>420</v>
      </c>
      <c r="Z23" s="10">
        <f t="shared" si="6"/>
        <v>1765</v>
      </c>
      <c r="AA23" s="13">
        <f t="shared" si="18"/>
        <v>0.35</v>
      </c>
      <c r="AB23" s="12">
        <f t="shared" si="7"/>
        <v>0.15952380952380951</v>
      </c>
    </row>
    <row r="24" spans="1:28" s="10" customFormat="1" x14ac:dyDescent="0.2">
      <c r="A24" s="9">
        <f t="shared" si="8"/>
        <v>2200</v>
      </c>
      <c r="B24" s="10">
        <f t="shared" si="9"/>
        <v>300</v>
      </c>
      <c r="C24" s="10">
        <f>A24*Parameter!$C$4</f>
        <v>330</v>
      </c>
      <c r="D24" s="10">
        <f>(A24+B24*0)*Parameter!$C$6</f>
        <v>440</v>
      </c>
      <c r="E24" s="10">
        <f t="shared" si="0"/>
        <v>1730</v>
      </c>
      <c r="F24" s="13">
        <f t="shared" si="10"/>
        <v>0.35</v>
      </c>
      <c r="G24" s="12">
        <f t="shared" si="1"/>
        <v>0.21363636363636362</v>
      </c>
      <c r="H24" s="10">
        <f t="shared" si="11"/>
        <v>2200</v>
      </c>
      <c r="I24" s="10">
        <f t="shared" si="12"/>
        <v>700</v>
      </c>
      <c r="J24" s="10">
        <f>H24*Parameter!$C$4</f>
        <v>330</v>
      </c>
      <c r="K24" s="10">
        <f>(H24+I24*0)*Parameter!$C$6</f>
        <v>440</v>
      </c>
      <c r="L24" s="10">
        <f t="shared" si="2"/>
        <v>2130</v>
      </c>
      <c r="M24" s="13">
        <f t="shared" si="13"/>
        <v>0.35</v>
      </c>
      <c r="N24" s="12">
        <f t="shared" si="3"/>
        <v>3.1818181818181815E-2</v>
      </c>
      <c r="O24" s="10">
        <f t="shared" si="14"/>
        <v>2200</v>
      </c>
      <c r="P24" s="10">
        <f>Parameter!$C$7*2+Parameter!$C$8*2</f>
        <v>800</v>
      </c>
      <c r="Q24" s="10">
        <f>O24*Parameter!$C$4</f>
        <v>330</v>
      </c>
      <c r="R24" s="10">
        <f>(O24+P24*0)*Parameter!$C$6</f>
        <v>440</v>
      </c>
      <c r="S24" s="10">
        <f t="shared" si="4"/>
        <v>2230</v>
      </c>
      <c r="T24" s="13">
        <f t="shared" si="15"/>
        <v>0.35</v>
      </c>
      <c r="U24" s="12">
        <f t="shared" si="5"/>
        <v>-1.3636363636363636E-2</v>
      </c>
      <c r="V24" s="10">
        <f t="shared" si="16"/>
        <v>2200</v>
      </c>
      <c r="W24" s="10">
        <f t="shared" si="17"/>
        <v>400</v>
      </c>
      <c r="X24" s="10">
        <f>V24*Parameter!$C$4</f>
        <v>330</v>
      </c>
      <c r="Y24" s="10">
        <f>(V24+W24*0)*Parameter!$C$6</f>
        <v>440</v>
      </c>
      <c r="Z24" s="10">
        <f t="shared" si="6"/>
        <v>1830</v>
      </c>
      <c r="AA24" s="13">
        <f t="shared" si="18"/>
        <v>0.35</v>
      </c>
      <c r="AB24" s="12">
        <f t="shared" si="7"/>
        <v>0.16818181818181818</v>
      </c>
    </row>
    <row r="25" spans="1:28" s="10" customFormat="1" x14ac:dyDescent="0.2">
      <c r="A25" s="9">
        <f t="shared" si="8"/>
        <v>2300</v>
      </c>
      <c r="B25" s="10">
        <f t="shared" si="9"/>
        <v>300</v>
      </c>
      <c r="C25" s="10">
        <f>A25*Parameter!$C$4</f>
        <v>345</v>
      </c>
      <c r="D25" s="10">
        <f>(A25+B25*0)*Parameter!$C$6</f>
        <v>460</v>
      </c>
      <c r="E25" s="10">
        <f t="shared" si="0"/>
        <v>1795</v>
      </c>
      <c r="F25" s="13">
        <f t="shared" si="10"/>
        <v>0.35</v>
      </c>
      <c r="G25" s="12">
        <f t="shared" si="1"/>
        <v>0.21956521739130436</v>
      </c>
      <c r="H25" s="10">
        <f t="shared" si="11"/>
        <v>2300</v>
      </c>
      <c r="I25" s="10">
        <f t="shared" si="12"/>
        <v>700</v>
      </c>
      <c r="J25" s="10">
        <f>H25*Parameter!$C$4</f>
        <v>345</v>
      </c>
      <c r="K25" s="10">
        <f>(H25+I25*0)*Parameter!$C$6</f>
        <v>460</v>
      </c>
      <c r="L25" s="10">
        <f t="shared" si="2"/>
        <v>2195</v>
      </c>
      <c r="M25" s="13">
        <f t="shared" si="13"/>
        <v>0.35</v>
      </c>
      <c r="N25" s="12">
        <f t="shared" si="3"/>
        <v>4.5652173913043478E-2</v>
      </c>
      <c r="O25" s="10">
        <f t="shared" si="14"/>
        <v>2300</v>
      </c>
      <c r="P25" s="10">
        <f>Parameter!$C$7*2+Parameter!$C$8*2</f>
        <v>800</v>
      </c>
      <c r="Q25" s="10">
        <f>O25*Parameter!$C$4</f>
        <v>345</v>
      </c>
      <c r="R25" s="10">
        <f>(O25+P25*0)*Parameter!$C$6</f>
        <v>460</v>
      </c>
      <c r="S25" s="10">
        <f t="shared" si="4"/>
        <v>2295</v>
      </c>
      <c r="T25" s="13">
        <f t="shared" si="15"/>
        <v>0.35</v>
      </c>
      <c r="U25" s="12">
        <f t="shared" si="5"/>
        <v>2.1739130434782609E-3</v>
      </c>
      <c r="V25" s="10">
        <f t="shared" si="16"/>
        <v>2300</v>
      </c>
      <c r="W25" s="10">
        <f t="shared" si="17"/>
        <v>400</v>
      </c>
      <c r="X25" s="10">
        <f>V25*Parameter!$C$4</f>
        <v>345</v>
      </c>
      <c r="Y25" s="10">
        <f>(V25+W25*0)*Parameter!$C$6</f>
        <v>460</v>
      </c>
      <c r="Z25" s="10">
        <f t="shared" si="6"/>
        <v>1895</v>
      </c>
      <c r="AA25" s="13">
        <f t="shared" si="18"/>
        <v>0.35</v>
      </c>
      <c r="AB25" s="12">
        <f t="shared" si="7"/>
        <v>0.17608695652173914</v>
      </c>
    </row>
    <row r="26" spans="1:28" s="10" customFormat="1" x14ac:dyDescent="0.2">
      <c r="A26" s="9">
        <f t="shared" si="8"/>
        <v>2400</v>
      </c>
      <c r="B26" s="10">
        <f t="shared" si="9"/>
        <v>300</v>
      </c>
      <c r="C26" s="10">
        <f>A26*Parameter!$C$4</f>
        <v>360</v>
      </c>
      <c r="D26" s="10">
        <f>(A26+B26*0)*Parameter!$C$6</f>
        <v>480</v>
      </c>
      <c r="E26" s="10">
        <f t="shared" si="0"/>
        <v>1860</v>
      </c>
      <c r="F26" s="13">
        <f t="shared" si="10"/>
        <v>0.35</v>
      </c>
      <c r="G26" s="12">
        <f t="shared" si="1"/>
        <v>0.22500000000000001</v>
      </c>
      <c r="H26" s="10">
        <f t="shared" si="11"/>
        <v>2400</v>
      </c>
      <c r="I26" s="10">
        <f t="shared" si="12"/>
        <v>700</v>
      </c>
      <c r="J26" s="10">
        <f>H26*Parameter!$C$4</f>
        <v>360</v>
      </c>
      <c r="K26" s="10">
        <f>(H26+I26*0)*Parameter!$C$6</f>
        <v>480</v>
      </c>
      <c r="L26" s="10">
        <f t="shared" si="2"/>
        <v>2260</v>
      </c>
      <c r="M26" s="13">
        <f t="shared" si="13"/>
        <v>0.35</v>
      </c>
      <c r="N26" s="12">
        <f t="shared" si="3"/>
        <v>5.8333333333333334E-2</v>
      </c>
      <c r="O26" s="10">
        <f t="shared" si="14"/>
        <v>2400</v>
      </c>
      <c r="P26" s="10">
        <f>Parameter!$C$7*2+Parameter!$C$8*2</f>
        <v>800</v>
      </c>
      <c r="Q26" s="10">
        <f>O26*Parameter!$C$4</f>
        <v>360</v>
      </c>
      <c r="R26" s="10">
        <f>(O26+P26*0)*Parameter!$C$6</f>
        <v>480</v>
      </c>
      <c r="S26" s="10">
        <f t="shared" si="4"/>
        <v>2360</v>
      </c>
      <c r="T26" s="13">
        <f t="shared" si="15"/>
        <v>0.35</v>
      </c>
      <c r="U26" s="12">
        <f t="shared" si="5"/>
        <v>1.6666666666666666E-2</v>
      </c>
      <c r="V26" s="10">
        <f t="shared" si="16"/>
        <v>2400</v>
      </c>
      <c r="W26" s="10">
        <f t="shared" si="17"/>
        <v>400</v>
      </c>
      <c r="X26" s="10">
        <f>V26*Parameter!$C$4</f>
        <v>360</v>
      </c>
      <c r="Y26" s="10">
        <f>(V26+W26*0)*Parameter!$C$6</f>
        <v>480</v>
      </c>
      <c r="Z26" s="10">
        <f t="shared" si="6"/>
        <v>1960</v>
      </c>
      <c r="AA26" s="13">
        <f t="shared" si="18"/>
        <v>0.35</v>
      </c>
      <c r="AB26" s="12">
        <f t="shared" si="7"/>
        <v>0.18333333333333332</v>
      </c>
    </row>
    <row r="27" spans="1:28" s="10" customFormat="1" x14ac:dyDescent="0.2">
      <c r="A27" s="9">
        <f t="shared" si="8"/>
        <v>2500</v>
      </c>
      <c r="B27" s="10">
        <f t="shared" si="9"/>
        <v>300</v>
      </c>
      <c r="C27" s="10">
        <f>A27*Parameter!$C$4</f>
        <v>375</v>
      </c>
      <c r="D27" s="10">
        <f>(A27+B27*0)*Parameter!$C$6</f>
        <v>500</v>
      </c>
      <c r="E27" s="10">
        <f t="shared" si="0"/>
        <v>1925</v>
      </c>
      <c r="F27" s="13">
        <f t="shared" si="10"/>
        <v>0.35</v>
      </c>
      <c r="G27" s="12">
        <f t="shared" si="1"/>
        <v>0.23</v>
      </c>
      <c r="H27" s="10">
        <f t="shared" si="11"/>
        <v>2500</v>
      </c>
      <c r="I27" s="10">
        <f t="shared" si="12"/>
        <v>700</v>
      </c>
      <c r="J27" s="10">
        <f>H27*Parameter!$C$4</f>
        <v>375</v>
      </c>
      <c r="K27" s="10">
        <f>(H27+I27*0)*Parameter!$C$6</f>
        <v>500</v>
      </c>
      <c r="L27" s="10">
        <f t="shared" si="2"/>
        <v>2325</v>
      </c>
      <c r="M27" s="13">
        <f t="shared" si="13"/>
        <v>0.35</v>
      </c>
      <c r="N27" s="12">
        <f t="shared" si="3"/>
        <v>7.0000000000000007E-2</v>
      </c>
      <c r="O27" s="10">
        <f t="shared" si="14"/>
        <v>2500</v>
      </c>
      <c r="P27" s="10">
        <f>Parameter!$C$7*2+Parameter!$C$8*2</f>
        <v>800</v>
      </c>
      <c r="Q27" s="10">
        <f>O27*Parameter!$C$4</f>
        <v>375</v>
      </c>
      <c r="R27" s="10">
        <f>(O27+P27*0)*Parameter!$C$6</f>
        <v>500</v>
      </c>
      <c r="S27" s="10">
        <f t="shared" si="4"/>
        <v>2425</v>
      </c>
      <c r="T27" s="13">
        <f t="shared" si="15"/>
        <v>0.35</v>
      </c>
      <c r="U27" s="12">
        <f t="shared" si="5"/>
        <v>0.03</v>
      </c>
      <c r="V27" s="10">
        <f t="shared" si="16"/>
        <v>2500</v>
      </c>
      <c r="W27" s="10">
        <f t="shared" si="17"/>
        <v>400</v>
      </c>
      <c r="X27" s="10">
        <f>V27*Parameter!$C$4</f>
        <v>375</v>
      </c>
      <c r="Y27" s="10">
        <f>(V27+W27*0)*Parameter!$C$6</f>
        <v>500</v>
      </c>
      <c r="Z27" s="10">
        <f t="shared" si="6"/>
        <v>2025</v>
      </c>
      <c r="AA27" s="13">
        <f t="shared" si="18"/>
        <v>0.35</v>
      </c>
      <c r="AB27" s="12">
        <f t="shared" si="7"/>
        <v>0.19</v>
      </c>
    </row>
    <row r="28" spans="1:28" s="10" customFormat="1" x14ac:dyDescent="0.2">
      <c r="A28" s="9">
        <f t="shared" si="8"/>
        <v>2600</v>
      </c>
      <c r="B28" s="10">
        <f t="shared" si="9"/>
        <v>300</v>
      </c>
      <c r="C28" s="10">
        <f>A28*Parameter!$C$4</f>
        <v>390</v>
      </c>
      <c r="D28" s="10">
        <f>(A28+B28*0)*Parameter!$C$6</f>
        <v>520</v>
      </c>
      <c r="E28" s="10">
        <f t="shared" si="0"/>
        <v>1990</v>
      </c>
      <c r="F28" s="13">
        <f t="shared" si="10"/>
        <v>0.35</v>
      </c>
      <c r="G28" s="12">
        <f t="shared" si="1"/>
        <v>0.23461538461538461</v>
      </c>
      <c r="H28" s="10">
        <f t="shared" si="11"/>
        <v>2600</v>
      </c>
      <c r="I28" s="10">
        <f t="shared" si="12"/>
        <v>700</v>
      </c>
      <c r="J28" s="10">
        <f>H28*Parameter!$C$4</f>
        <v>390</v>
      </c>
      <c r="K28" s="10">
        <f>(H28+I28*0)*Parameter!$C$6</f>
        <v>520</v>
      </c>
      <c r="L28" s="10">
        <f t="shared" si="2"/>
        <v>2390</v>
      </c>
      <c r="M28" s="13">
        <f t="shared" si="13"/>
        <v>0.35</v>
      </c>
      <c r="N28" s="12">
        <f t="shared" si="3"/>
        <v>8.0769230769230774E-2</v>
      </c>
      <c r="O28" s="10">
        <f t="shared" si="14"/>
        <v>2600</v>
      </c>
      <c r="P28" s="10">
        <f>Parameter!$C$7*2+Parameter!$C$8*2</f>
        <v>800</v>
      </c>
      <c r="Q28" s="10">
        <f>O28*Parameter!$C$4</f>
        <v>390</v>
      </c>
      <c r="R28" s="10">
        <f>(O28+P28*0)*Parameter!$C$6</f>
        <v>520</v>
      </c>
      <c r="S28" s="10">
        <f t="shared" si="4"/>
        <v>2490</v>
      </c>
      <c r="T28" s="13">
        <f t="shared" si="15"/>
        <v>0.35</v>
      </c>
      <c r="U28" s="12">
        <f t="shared" si="5"/>
        <v>4.230769230769231E-2</v>
      </c>
      <c r="V28" s="10">
        <f t="shared" si="16"/>
        <v>2600</v>
      </c>
      <c r="W28" s="10">
        <f t="shared" si="17"/>
        <v>400</v>
      </c>
      <c r="X28" s="10">
        <f>V28*Parameter!$C$4</f>
        <v>390</v>
      </c>
      <c r="Y28" s="10">
        <f>(V28+W28*0)*Parameter!$C$6</f>
        <v>520</v>
      </c>
      <c r="Z28" s="10">
        <f t="shared" si="6"/>
        <v>2090</v>
      </c>
      <c r="AA28" s="13">
        <f t="shared" si="18"/>
        <v>0.35</v>
      </c>
      <c r="AB28" s="12">
        <f t="shared" si="7"/>
        <v>0.19615384615384615</v>
      </c>
    </row>
    <row r="29" spans="1:28" s="10" customFormat="1" x14ac:dyDescent="0.2">
      <c r="A29" s="9">
        <f t="shared" si="8"/>
        <v>2700</v>
      </c>
      <c r="B29" s="10">
        <f t="shared" si="9"/>
        <v>300</v>
      </c>
      <c r="C29" s="10">
        <f>A29*Parameter!$C$4</f>
        <v>405</v>
      </c>
      <c r="D29" s="10">
        <f>(A29+B29*0)*Parameter!$C$6</f>
        <v>540</v>
      </c>
      <c r="E29" s="10">
        <f t="shared" si="0"/>
        <v>2055</v>
      </c>
      <c r="F29" s="13">
        <f t="shared" si="10"/>
        <v>0.35</v>
      </c>
      <c r="G29" s="12">
        <f t="shared" si="1"/>
        <v>0.2388888888888889</v>
      </c>
      <c r="H29" s="10">
        <f t="shared" si="11"/>
        <v>2700</v>
      </c>
      <c r="I29" s="10">
        <f t="shared" si="12"/>
        <v>700</v>
      </c>
      <c r="J29" s="10">
        <f>H29*Parameter!$C$4</f>
        <v>405</v>
      </c>
      <c r="K29" s="10">
        <f>(H29+I29*0)*Parameter!$C$6</f>
        <v>540</v>
      </c>
      <c r="L29" s="10">
        <f t="shared" si="2"/>
        <v>2455</v>
      </c>
      <c r="M29" s="13">
        <f t="shared" si="13"/>
        <v>0.35</v>
      </c>
      <c r="N29" s="12">
        <f t="shared" si="3"/>
        <v>9.0740740740740747E-2</v>
      </c>
      <c r="O29" s="10">
        <f t="shared" si="14"/>
        <v>2700</v>
      </c>
      <c r="P29" s="10">
        <f>Parameter!$C$7*2+Parameter!$C$8*2</f>
        <v>800</v>
      </c>
      <c r="Q29" s="10">
        <f>O29*Parameter!$C$4</f>
        <v>405</v>
      </c>
      <c r="R29" s="10">
        <f>(O29+P29*0)*Parameter!$C$6</f>
        <v>540</v>
      </c>
      <c r="S29" s="10">
        <f t="shared" si="4"/>
        <v>2555</v>
      </c>
      <c r="T29" s="13">
        <f t="shared" si="15"/>
        <v>0.35</v>
      </c>
      <c r="U29" s="12">
        <f t="shared" si="5"/>
        <v>5.3703703703703705E-2</v>
      </c>
      <c r="V29" s="10">
        <f t="shared" si="16"/>
        <v>2700</v>
      </c>
      <c r="W29" s="10">
        <f t="shared" si="17"/>
        <v>400</v>
      </c>
      <c r="X29" s="10">
        <f>V29*Parameter!$C$4</f>
        <v>405</v>
      </c>
      <c r="Y29" s="10">
        <f>(V29+W29*0)*Parameter!$C$6</f>
        <v>540</v>
      </c>
      <c r="Z29" s="10">
        <f t="shared" si="6"/>
        <v>2155</v>
      </c>
      <c r="AA29" s="13">
        <f t="shared" si="18"/>
        <v>0.35</v>
      </c>
      <c r="AB29" s="12">
        <f t="shared" si="7"/>
        <v>0.20185185185185187</v>
      </c>
    </row>
    <row r="30" spans="1:28" s="10" customFormat="1" x14ac:dyDescent="0.2">
      <c r="A30" s="9">
        <f t="shared" si="8"/>
        <v>2800</v>
      </c>
      <c r="B30" s="10">
        <f t="shared" si="9"/>
        <v>300</v>
      </c>
      <c r="C30" s="10">
        <f>A30*Parameter!$C$4</f>
        <v>420</v>
      </c>
      <c r="D30" s="10">
        <f>(A30+B30*0)*Parameter!$C$6</f>
        <v>560</v>
      </c>
      <c r="E30" s="10">
        <f t="shared" si="0"/>
        <v>2120</v>
      </c>
      <c r="F30" s="13">
        <f t="shared" si="10"/>
        <v>0.35</v>
      </c>
      <c r="G30" s="12">
        <f t="shared" si="1"/>
        <v>0.24285714285714285</v>
      </c>
      <c r="H30" s="10">
        <f t="shared" si="11"/>
        <v>2800</v>
      </c>
      <c r="I30" s="10">
        <f t="shared" si="12"/>
        <v>700</v>
      </c>
      <c r="J30" s="10">
        <f>H30*Parameter!$C$4</f>
        <v>420</v>
      </c>
      <c r="K30" s="10">
        <f>(H30+I30*0)*Parameter!$C$6</f>
        <v>560</v>
      </c>
      <c r="L30" s="10">
        <f t="shared" si="2"/>
        <v>2520</v>
      </c>
      <c r="M30" s="13">
        <f t="shared" si="13"/>
        <v>0.35</v>
      </c>
      <c r="N30" s="12">
        <f t="shared" si="3"/>
        <v>0.1</v>
      </c>
      <c r="O30" s="10">
        <f t="shared" si="14"/>
        <v>2800</v>
      </c>
      <c r="P30" s="10">
        <f>Parameter!$C$7*2+Parameter!$C$8*2</f>
        <v>800</v>
      </c>
      <c r="Q30" s="10">
        <f>O30*Parameter!$C$4</f>
        <v>420</v>
      </c>
      <c r="R30" s="10">
        <f>(O30+P30*0)*Parameter!$C$6</f>
        <v>560</v>
      </c>
      <c r="S30" s="10">
        <f t="shared" si="4"/>
        <v>2620</v>
      </c>
      <c r="T30" s="13">
        <f t="shared" si="15"/>
        <v>0.35</v>
      </c>
      <c r="U30" s="12">
        <f t="shared" si="5"/>
        <v>6.4285714285714279E-2</v>
      </c>
      <c r="V30" s="10">
        <f t="shared" si="16"/>
        <v>2800</v>
      </c>
      <c r="W30" s="10">
        <f t="shared" si="17"/>
        <v>400</v>
      </c>
      <c r="X30" s="10">
        <f>V30*Parameter!$C$4</f>
        <v>420</v>
      </c>
      <c r="Y30" s="10">
        <f>(V30+W30*0)*Parameter!$C$6</f>
        <v>560</v>
      </c>
      <c r="Z30" s="10">
        <f t="shared" si="6"/>
        <v>2220</v>
      </c>
      <c r="AA30" s="13">
        <f t="shared" si="18"/>
        <v>0.35</v>
      </c>
      <c r="AB30" s="12">
        <f t="shared" si="7"/>
        <v>0.20714285714285716</v>
      </c>
    </row>
    <row r="31" spans="1:28" s="10" customFormat="1" x14ac:dyDescent="0.2">
      <c r="A31" s="9">
        <f t="shared" si="8"/>
        <v>2900</v>
      </c>
      <c r="B31" s="10">
        <f t="shared" si="9"/>
        <v>300</v>
      </c>
      <c r="C31" s="10">
        <f>A31*Parameter!$C$4</f>
        <v>435</v>
      </c>
      <c r="D31" s="10">
        <f>(A31+B31*0)*Parameter!$C$6</f>
        <v>580</v>
      </c>
      <c r="E31" s="10">
        <f t="shared" si="0"/>
        <v>2185</v>
      </c>
      <c r="F31" s="13">
        <f t="shared" si="10"/>
        <v>0.35</v>
      </c>
      <c r="G31" s="12">
        <f t="shared" si="1"/>
        <v>0.24655172413793103</v>
      </c>
      <c r="H31" s="10">
        <f t="shared" si="11"/>
        <v>2900</v>
      </c>
      <c r="I31" s="10">
        <f t="shared" si="12"/>
        <v>700</v>
      </c>
      <c r="J31" s="10">
        <f>H31*Parameter!$C$4</f>
        <v>435</v>
      </c>
      <c r="K31" s="10">
        <f>(H31+I31*0)*Parameter!$C$6</f>
        <v>580</v>
      </c>
      <c r="L31" s="10">
        <f t="shared" si="2"/>
        <v>2585</v>
      </c>
      <c r="M31" s="13">
        <f t="shared" si="13"/>
        <v>0.35</v>
      </c>
      <c r="N31" s="12">
        <f t="shared" si="3"/>
        <v>0.10862068965517241</v>
      </c>
      <c r="O31" s="10">
        <f t="shared" si="14"/>
        <v>2900</v>
      </c>
      <c r="P31" s="10">
        <f>Parameter!$C$7*2+Parameter!$C$8*2</f>
        <v>800</v>
      </c>
      <c r="Q31" s="10">
        <f>O31*Parameter!$C$4</f>
        <v>435</v>
      </c>
      <c r="R31" s="10">
        <f>(O31+P31*0)*Parameter!$C$6</f>
        <v>580</v>
      </c>
      <c r="S31" s="10">
        <f t="shared" si="4"/>
        <v>2685</v>
      </c>
      <c r="T31" s="13">
        <f t="shared" si="15"/>
        <v>0.35</v>
      </c>
      <c r="U31" s="12">
        <f t="shared" si="5"/>
        <v>7.4137931034482754E-2</v>
      </c>
      <c r="V31" s="10">
        <f t="shared" si="16"/>
        <v>2900</v>
      </c>
      <c r="W31" s="10">
        <f t="shared" si="17"/>
        <v>400</v>
      </c>
      <c r="X31" s="10">
        <f>V31*Parameter!$C$4</f>
        <v>435</v>
      </c>
      <c r="Y31" s="10">
        <f>(V31+W31*0)*Parameter!$C$6</f>
        <v>580</v>
      </c>
      <c r="Z31" s="10">
        <f t="shared" si="6"/>
        <v>2285</v>
      </c>
      <c r="AA31" s="13">
        <f t="shared" si="18"/>
        <v>0.35</v>
      </c>
      <c r="AB31" s="12">
        <f t="shared" si="7"/>
        <v>0.21206896551724139</v>
      </c>
    </row>
    <row r="32" spans="1:28" s="10" customFormat="1" x14ac:dyDescent="0.2">
      <c r="A32" s="9">
        <f t="shared" si="8"/>
        <v>3000</v>
      </c>
      <c r="B32" s="10">
        <f t="shared" si="9"/>
        <v>300</v>
      </c>
      <c r="C32" s="10">
        <f>A32*Parameter!$C$4</f>
        <v>450</v>
      </c>
      <c r="D32" s="10">
        <f>(A32+B32*0)*Parameter!$C$6</f>
        <v>600</v>
      </c>
      <c r="E32" s="10">
        <f t="shared" si="0"/>
        <v>2250</v>
      </c>
      <c r="F32" s="13">
        <f t="shared" si="10"/>
        <v>0.35</v>
      </c>
      <c r="G32" s="12">
        <f t="shared" si="1"/>
        <v>0.25</v>
      </c>
      <c r="H32" s="10">
        <f t="shared" si="11"/>
        <v>3000</v>
      </c>
      <c r="I32" s="10">
        <f t="shared" si="12"/>
        <v>700</v>
      </c>
      <c r="J32" s="10">
        <f>H32*Parameter!$C$4</f>
        <v>450</v>
      </c>
      <c r="K32" s="10">
        <f>(H32+I32*0)*Parameter!$C$6</f>
        <v>600</v>
      </c>
      <c r="L32" s="10">
        <f t="shared" si="2"/>
        <v>2650</v>
      </c>
      <c r="M32" s="13">
        <f t="shared" si="13"/>
        <v>0.35</v>
      </c>
      <c r="N32" s="12">
        <f t="shared" si="3"/>
        <v>0.11666666666666667</v>
      </c>
      <c r="O32" s="10">
        <f t="shared" si="14"/>
        <v>3000</v>
      </c>
      <c r="P32" s="10">
        <f>Parameter!$C$7*2+Parameter!$C$8*2</f>
        <v>800</v>
      </c>
      <c r="Q32" s="10">
        <f>O32*Parameter!$C$4</f>
        <v>450</v>
      </c>
      <c r="R32" s="10">
        <f>(O32+P32*0)*Parameter!$C$6</f>
        <v>600</v>
      </c>
      <c r="S32" s="10">
        <f t="shared" si="4"/>
        <v>2750</v>
      </c>
      <c r="T32" s="13">
        <f t="shared" si="15"/>
        <v>0.35</v>
      </c>
      <c r="U32" s="12">
        <f t="shared" si="5"/>
        <v>8.3333333333333329E-2</v>
      </c>
      <c r="V32" s="10">
        <f t="shared" si="16"/>
        <v>3000</v>
      </c>
      <c r="W32" s="10">
        <f t="shared" si="17"/>
        <v>400</v>
      </c>
      <c r="X32" s="10">
        <f>V32*Parameter!$C$4</f>
        <v>450</v>
      </c>
      <c r="Y32" s="10">
        <f>(V32+W32*0)*Parameter!$C$6</f>
        <v>600</v>
      </c>
      <c r="Z32" s="10">
        <f t="shared" si="6"/>
        <v>2350</v>
      </c>
      <c r="AA32" s="13">
        <f t="shared" si="18"/>
        <v>0.35</v>
      </c>
      <c r="AB32" s="12">
        <f t="shared" si="7"/>
        <v>0.21666666666666667</v>
      </c>
    </row>
    <row r="33" spans="1:28" s="10" customFormat="1" x14ac:dyDescent="0.2">
      <c r="A33" s="9">
        <f t="shared" si="8"/>
        <v>3100</v>
      </c>
      <c r="B33" s="10">
        <f t="shared" si="9"/>
        <v>300</v>
      </c>
      <c r="C33" s="10">
        <f>A33*Parameter!$C$4</f>
        <v>465</v>
      </c>
      <c r="D33" s="10">
        <f>(A33+B33*0)*Parameter!$C$6</f>
        <v>620</v>
      </c>
      <c r="E33" s="10">
        <f t="shared" si="0"/>
        <v>2315</v>
      </c>
      <c r="F33" s="13">
        <f t="shared" si="10"/>
        <v>0.35</v>
      </c>
      <c r="G33" s="12">
        <f t="shared" si="1"/>
        <v>0.25322580645161291</v>
      </c>
      <c r="H33" s="10">
        <f t="shared" si="11"/>
        <v>3100</v>
      </c>
      <c r="I33" s="10">
        <f t="shared" si="12"/>
        <v>700</v>
      </c>
      <c r="J33" s="10">
        <f>H33*Parameter!$C$4</f>
        <v>465</v>
      </c>
      <c r="K33" s="10">
        <f>(H33+I33*0)*Parameter!$C$6</f>
        <v>620</v>
      </c>
      <c r="L33" s="10">
        <f t="shared" si="2"/>
        <v>2715</v>
      </c>
      <c r="M33" s="13">
        <f t="shared" si="13"/>
        <v>0.35</v>
      </c>
      <c r="N33" s="12">
        <f t="shared" si="3"/>
        <v>0.12419354838709677</v>
      </c>
      <c r="O33" s="10">
        <f t="shared" si="14"/>
        <v>3100</v>
      </c>
      <c r="P33" s="10">
        <f>Parameter!$C$7*2+Parameter!$C$8*2</f>
        <v>800</v>
      </c>
      <c r="Q33" s="10">
        <f>O33*Parameter!$C$4</f>
        <v>465</v>
      </c>
      <c r="R33" s="10">
        <f>(O33+P33*0)*Parameter!$C$6</f>
        <v>620</v>
      </c>
      <c r="S33" s="10">
        <f t="shared" si="4"/>
        <v>2815</v>
      </c>
      <c r="T33" s="13">
        <f t="shared" si="15"/>
        <v>0.35</v>
      </c>
      <c r="U33" s="12">
        <f t="shared" si="5"/>
        <v>9.1935483870967741E-2</v>
      </c>
      <c r="V33" s="10">
        <f t="shared" si="16"/>
        <v>3100</v>
      </c>
      <c r="W33" s="10">
        <f t="shared" si="17"/>
        <v>400</v>
      </c>
      <c r="X33" s="10">
        <f>V33*Parameter!$C$4</f>
        <v>465</v>
      </c>
      <c r="Y33" s="10">
        <f>(V33+W33*0)*Parameter!$C$6</f>
        <v>620</v>
      </c>
      <c r="Z33" s="10">
        <f t="shared" si="6"/>
        <v>2415</v>
      </c>
      <c r="AA33" s="13">
        <f t="shared" si="18"/>
        <v>0.35</v>
      </c>
      <c r="AB33" s="12">
        <f t="shared" si="7"/>
        <v>0.22096774193548388</v>
      </c>
    </row>
    <row r="34" spans="1:28" s="10" customFormat="1" x14ac:dyDescent="0.2">
      <c r="A34" s="9">
        <f t="shared" si="8"/>
        <v>3200</v>
      </c>
      <c r="B34" s="10">
        <f t="shared" si="9"/>
        <v>300</v>
      </c>
      <c r="C34" s="10">
        <f>A34*Parameter!$C$4</f>
        <v>480</v>
      </c>
      <c r="D34" s="10">
        <f>(A34+B34*0)*Parameter!$C$6</f>
        <v>640</v>
      </c>
      <c r="E34" s="10">
        <f t="shared" si="0"/>
        <v>2380</v>
      </c>
      <c r="F34" s="13">
        <f t="shared" si="10"/>
        <v>0.35</v>
      </c>
      <c r="G34" s="12">
        <f t="shared" si="1"/>
        <v>0.25624999999999998</v>
      </c>
      <c r="H34" s="10">
        <f t="shared" si="11"/>
        <v>3200</v>
      </c>
      <c r="I34" s="10">
        <f t="shared" si="12"/>
        <v>700</v>
      </c>
      <c r="J34" s="10">
        <f>H34*Parameter!$C$4</f>
        <v>480</v>
      </c>
      <c r="K34" s="10">
        <f>(H34+I34*0)*Parameter!$C$6</f>
        <v>640</v>
      </c>
      <c r="L34" s="10">
        <f t="shared" si="2"/>
        <v>2780</v>
      </c>
      <c r="M34" s="13">
        <f t="shared" si="13"/>
        <v>0.35</v>
      </c>
      <c r="N34" s="12">
        <f t="shared" si="3"/>
        <v>0.13125000000000001</v>
      </c>
      <c r="O34" s="10">
        <f t="shared" si="14"/>
        <v>3200</v>
      </c>
      <c r="P34" s="10">
        <f>Parameter!$C$7*2+Parameter!$C$8*2</f>
        <v>800</v>
      </c>
      <c r="Q34" s="10">
        <f>O34*Parameter!$C$4</f>
        <v>480</v>
      </c>
      <c r="R34" s="10">
        <f>(O34+P34*0)*Parameter!$C$6</f>
        <v>640</v>
      </c>
      <c r="S34" s="10">
        <f t="shared" si="4"/>
        <v>2880</v>
      </c>
      <c r="T34" s="13">
        <f t="shared" si="15"/>
        <v>0.35</v>
      </c>
      <c r="U34" s="12">
        <f t="shared" si="5"/>
        <v>0.1</v>
      </c>
      <c r="V34" s="10">
        <f t="shared" si="16"/>
        <v>3200</v>
      </c>
      <c r="W34" s="10">
        <f t="shared" si="17"/>
        <v>400</v>
      </c>
      <c r="X34" s="10">
        <f>V34*Parameter!$C$4</f>
        <v>480</v>
      </c>
      <c r="Y34" s="10">
        <f>(V34+W34*0)*Parameter!$C$6</f>
        <v>640</v>
      </c>
      <c r="Z34" s="10">
        <f t="shared" si="6"/>
        <v>2480</v>
      </c>
      <c r="AA34" s="13">
        <f t="shared" si="18"/>
        <v>0.35</v>
      </c>
      <c r="AB34" s="12">
        <f t="shared" si="7"/>
        <v>0.22500000000000001</v>
      </c>
    </row>
    <row r="35" spans="1:28" s="10" customFormat="1" x14ac:dyDescent="0.2">
      <c r="A35" s="9">
        <f t="shared" si="8"/>
        <v>3300</v>
      </c>
      <c r="B35" s="10">
        <f t="shared" si="9"/>
        <v>300</v>
      </c>
      <c r="C35" s="10">
        <f>A35*Parameter!$C$4</f>
        <v>495</v>
      </c>
      <c r="D35" s="10">
        <f>(A35+B35*0)*Parameter!$C$6</f>
        <v>660</v>
      </c>
      <c r="E35" s="10">
        <f t="shared" si="0"/>
        <v>2445</v>
      </c>
      <c r="F35" s="13">
        <f t="shared" si="10"/>
        <v>0.35</v>
      </c>
      <c r="G35" s="12">
        <f t="shared" si="1"/>
        <v>0.25909090909090909</v>
      </c>
      <c r="H35" s="10">
        <f t="shared" si="11"/>
        <v>3300</v>
      </c>
      <c r="I35" s="10">
        <f t="shared" si="12"/>
        <v>700</v>
      </c>
      <c r="J35" s="10">
        <f>H35*Parameter!$C$4</f>
        <v>495</v>
      </c>
      <c r="K35" s="10">
        <f>(H35+I35*0)*Parameter!$C$6</f>
        <v>660</v>
      </c>
      <c r="L35" s="10">
        <f t="shared" si="2"/>
        <v>2845</v>
      </c>
      <c r="M35" s="13">
        <f t="shared" si="13"/>
        <v>0.35</v>
      </c>
      <c r="N35" s="12">
        <f t="shared" si="3"/>
        <v>0.13787878787878788</v>
      </c>
      <c r="O35" s="10">
        <f t="shared" si="14"/>
        <v>3300</v>
      </c>
      <c r="P35" s="10">
        <f>Parameter!$C$7*2+Parameter!$C$8*2</f>
        <v>800</v>
      </c>
      <c r="Q35" s="10">
        <f>O35*Parameter!$C$4</f>
        <v>495</v>
      </c>
      <c r="R35" s="10">
        <f>(O35+P35*0)*Parameter!$C$6</f>
        <v>660</v>
      </c>
      <c r="S35" s="10">
        <f t="shared" si="4"/>
        <v>2945</v>
      </c>
      <c r="T35" s="13">
        <f t="shared" si="15"/>
        <v>0.35</v>
      </c>
      <c r="U35" s="12">
        <f t="shared" si="5"/>
        <v>0.10757575757575757</v>
      </c>
      <c r="V35" s="10">
        <f t="shared" si="16"/>
        <v>3300</v>
      </c>
      <c r="W35" s="10">
        <f t="shared" si="17"/>
        <v>400</v>
      </c>
      <c r="X35" s="10">
        <f>V35*Parameter!$C$4</f>
        <v>495</v>
      </c>
      <c r="Y35" s="10">
        <f>(V35+W35*0)*Parameter!$C$6</f>
        <v>660</v>
      </c>
      <c r="Z35" s="10">
        <f t="shared" si="6"/>
        <v>2545</v>
      </c>
      <c r="AA35" s="13">
        <f t="shared" si="18"/>
        <v>0.35</v>
      </c>
      <c r="AB35" s="12">
        <f t="shared" si="7"/>
        <v>0.22878787878787879</v>
      </c>
    </row>
    <row r="36" spans="1:28" s="10" customFormat="1" x14ac:dyDescent="0.2">
      <c r="A36" s="9">
        <f t="shared" si="8"/>
        <v>3400</v>
      </c>
      <c r="B36" s="10">
        <f t="shared" si="9"/>
        <v>300</v>
      </c>
      <c r="C36" s="10">
        <f>A36*Parameter!$C$4</f>
        <v>510</v>
      </c>
      <c r="D36" s="10">
        <f>(A36+B36*0)*Parameter!$C$6</f>
        <v>680</v>
      </c>
      <c r="E36" s="10">
        <f t="shared" si="0"/>
        <v>2510</v>
      </c>
      <c r="F36" s="13">
        <f t="shared" si="10"/>
        <v>0.35</v>
      </c>
      <c r="G36" s="12">
        <f t="shared" si="1"/>
        <v>0.26176470588235295</v>
      </c>
      <c r="H36" s="10">
        <f t="shared" si="11"/>
        <v>3400</v>
      </c>
      <c r="I36" s="10">
        <f t="shared" si="12"/>
        <v>700</v>
      </c>
      <c r="J36" s="10">
        <f>H36*Parameter!$C$4</f>
        <v>510</v>
      </c>
      <c r="K36" s="10">
        <f>(H36+I36*0)*Parameter!$C$6</f>
        <v>680</v>
      </c>
      <c r="L36" s="10">
        <f t="shared" si="2"/>
        <v>2910</v>
      </c>
      <c r="M36" s="13">
        <f t="shared" si="13"/>
        <v>0.35</v>
      </c>
      <c r="N36" s="12">
        <f t="shared" si="3"/>
        <v>0.14411764705882352</v>
      </c>
      <c r="O36" s="10">
        <f t="shared" si="14"/>
        <v>3400</v>
      </c>
      <c r="P36" s="10">
        <f>Parameter!$C$7*2+Parameter!$C$8*2</f>
        <v>800</v>
      </c>
      <c r="Q36" s="10">
        <f>O36*Parameter!$C$4</f>
        <v>510</v>
      </c>
      <c r="R36" s="10">
        <f>(O36+P36*0)*Parameter!$C$6</f>
        <v>680</v>
      </c>
      <c r="S36" s="10">
        <f t="shared" si="4"/>
        <v>3010</v>
      </c>
      <c r="T36" s="13">
        <f t="shared" si="15"/>
        <v>0.35</v>
      </c>
      <c r="U36" s="12">
        <f t="shared" si="5"/>
        <v>0.11470588235294117</v>
      </c>
      <c r="V36" s="10">
        <f t="shared" si="16"/>
        <v>3400</v>
      </c>
      <c r="W36" s="10">
        <f t="shared" si="17"/>
        <v>400</v>
      </c>
      <c r="X36" s="10">
        <f>V36*Parameter!$C$4</f>
        <v>510</v>
      </c>
      <c r="Y36" s="10">
        <f>(V36+W36*0)*Parameter!$C$6</f>
        <v>680</v>
      </c>
      <c r="Z36" s="10">
        <f t="shared" si="6"/>
        <v>2610</v>
      </c>
      <c r="AA36" s="13">
        <f t="shared" si="18"/>
        <v>0.35</v>
      </c>
      <c r="AB36" s="12">
        <f t="shared" si="7"/>
        <v>0.2323529411764706</v>
      </c>
    </row>
    <row r="37" spans="1:28" s="10" customFormat="1" x14ac:dyDescent="0.2">
      <c r="A37" s="9">
        <f t="shared" si="8"/>
        <v>3500</v>
      </c>
      <c r="B37" s="10">
        <f t="shared" si="9"/>
        <v>300</v>
      </c>
      <c r="C37" s="10">
        <f>A37*Parameter!$C$4</f>
        <v>525</v>
      </c>
      <c r="D37" s="10">
        <f>(A37+B37*0)*Parameter!$C$6</f>
        <v>700</v>
      </c>
      <c r="E37" s="10">
        <f t="shared" si="0"/>
        <v>2575</v>
      </c>
      <c r="F37" s="13">
        <f t="shared" si="10"/>
        <v>0.35</v>
      </c>
      <c r="G37" s="12">
        <f t="shared" si="1"/>
        <v>0.26428571428571429</v>
      </c>
      <c r="H37" s="10">
        <f t="shared" si="11"/>
        <v>3500</v>
      </c>
      <c r="I37" s="10">
        <f t="shared" si="12"/>
        <v>700</v>
      </c>
      <c r="J37" s="10">
        <f>H37*Parameter!$C$4</f>
        <v>525</v>
      </c>
      <c r="K37" s="10">
        <f>(H37+I37*0)*Parameter!$C$6</f>
        <v>700</v>
      </c>
      <c r="L37" s="10">
        <f t="shared" si="2"/>
        <v>2975</v>
      </c>
      <c r="M37" s="13">
        <f t="shared" si="13"/>
        <v>0.35</v>
      </c>
      <c r="N37" s="12">
        <f t="shared" si="3"/>
        <v>0.15</v>
      </c>
      <c r="O37" s="10">
        <f t="shared" si="14"/>
        <v>3500</v>
      </c>
      <c r="P37" s="10">
        <f>Parameter!$C$7*2+Parameter!$C$8*2</f>
        <v>800</v>
      </c>
      <c r="Q37" s="10">
        <f>O37*Parameter!$C$4</f>
        <v>525</v>
      </c>
      <c r="R37" s="10">
        <f>(O37+P37*0)*Parameter!$C$6</f>
        <v>700</v>
      </c>
      <c r="S37" s="10">
        <f t="shared" si="4"/>
        <v>3075</v>
      </c>
      <c r="T37" s="13">
        <f t="shared" si="15"/>
        <v>0.35</v>
      </c>
      <c r="U37" s="12">
        <f t="shared" si="5"/>
        <v>0.12142857142857143</v>
      </c>
      <c r="V37" s="10">
        <f t="shared" si="16"/>
        <v>3500</v>
      </c>
      <c r="W37" s="10">
        <f t="shared" si="17"/>
        <v>400</v>
      </c>
      <c r="X37" s="10">
        <f>V37*Parameter!$C$4</f>
        <v>525</v>
      </c>
      <c r="Y37" s="10">
        <f>(V37+W37*0)*Parameter!$C$6</f>
        <v>700</v>
      </c>
      <c r="Z37" s="10">
        <f t="shared" si="6"/>
        <v>2675</v>
      </c>
      <c r="AA37" s="13">
        <f t="shared" si="18"/>
        <v>0.35</v>
      </c>
      <c r="AB37" s="12">
        <f t="shared" si="7"/>
        <v>0.23571428571428571</v>
      </c>
    </row>
    <row r="38" spans="1:28" s="10" customFormat="1" x14ac:dyDescent="0.2">
      <c r="A38" s="9">
        <f t="shared" si="8"/>
        <v>3600</v>
      </c>
      <c r="B38" s="10">
        <f t="shared" si="9"/>
        <v>300</v>
      </c>
      <c r="C38" s="10">
        <f>A38*Parameter!$C$4</f>
        <v>540</v>
      </c>
      <c r="D38" s="10">
        <f>(A38+B38*0)*Parameter!$C$6</f>
        <v>720</v>
      </c>
      <c r="E38" s="10">
        <f t="shared" si="0"/>
        <v>2640</v>
      </c>
      <c r="F38" s="13">
        <f t="shared" si="10"/>
        <v>0.35</v>
      </c>
      <c r="G38" s="12">
        <f t="shared" si="1"/>
        <v>0.26666666666666666</v>
      </c>
      <c r="H38" s="10">
        <f t="shared" si="11"/>
        <v>3600</v>
      </c>
      <c r="I38" s="10">
        <f t="shared" si="12"/>
        <v>700</v>
      </c>
      <c r="J38" s="10">
        <f>H38*Parameter!$C$4</f>
        <v>540</v>
      </c>
      <c r="K38" s="10">
        <f>(H38+I38*0)*Parameter!$C$6</f>
        <v>720</v>
      </c>
      <c r="L38" s="10">
        <f t="shared" si="2"/>
        <v>3040</v>
      </c>
      <c r="M38" s="13">
        <f t="shared" si="13"/>
        <v>0.35</v>
      </c>
      <c r="N38" s="12">
        <f t="shared" si="3"/>
        <v>0.15555555555555556</v>
      </c>
      <c r="O38" s="10">
        <f t="shared" si="14"/>
        <v>3600</v>
      </c>
      <c r="P38" s="10">
        <f>Parameter!$C$7*2+Parameter!$C$8*2</f>
        <v>800</v>
      </c>
      <c r="Q38" s="10">
        <f>O38*Parameter!$C$4</f>
        <v>540</v>
      </c>
      <c r="R38" s="10">
        <f>(O38+P38*0)*Parameter!$C$6</f>
        <v>720</v>
      </c>
      <c r="S38" s="10">
        <f t="shared" si="4"/>
        <v>3140</v>
      </c>
      <c r="T38" s="13">
        <f t="shared" si="15"/>
        <v>0.35</v>
      </c>
      <c r="U38" s="12">
        <f t="shared" si="5"/>
        <v>0.12777777777777777</v>
      </c>
      <c r="V38" s="10">
        <f t="shared" si="16"/>
        <v>3600</v>
      </c>
      <c r="W38" s="10">
        <f t="shared" si="17"/>
        <v>400</v>
      </c>
      <c r="X38" s="10">
        <f>V38*Parameter!$C$4</f>
        <v>540</v>
      </c>
      <c r="Y38" s="10">
        <f>(V38+W38*0)*Parameter!$C$6</f>
        <v>720</v>
      </c>
      <c r="Z38" s="10">
        <f t="shared" si="6"/>
        <v>2740</v>
      </c>
      <c r="AA38" s="13">
        <f t="shared" si="18"/>
        <v>0.35</v>
      </c>
      <c r="AB38" s="12">
        <f t="shared" si="7"/>
        <v>0.2388888888888889</v>
      </c>
    </row>
    <row r="39" spans="1:28" s="10" customFormat="1" x14ac:dyDescent="0.2">
      <c r="A39" s="9">
        <f t="shared" si="8"/>
        <v>3700</v>
      </c>
      <c r="B39" s="10">
        <f t="shared" si="9"/>
        <v>300</v>
      </c>
      <c r="C39" s="10">
        <f>A39*Parameter!$C$4</f>
        <v>555</v>
      </c>
      <c r="D39" s="10">
        <f>(A39+B39*0)*Parameter!$C$6</f>
        <v>740</v>
      </c>
      <c r="E39" s="10">
        <f t="shared" si="0"/>
        <v>2705</v>
      </c>
      <c r="F39" s="13">
        <f t="shared" si="10"/>
        <v>0.35</v>
      </c>
      <c r="G39" s="12">
        <f t="shared" si="1"/>
        <v>0.26891891891891889</v>
      </c>
      <c r="H39" s="10">
        <f t="shared" si="11"/>
        <v>3700</v>
      </c>
      <c r="I39" s="10">
        <f t="shared" si="12"/>
        <v>700</v>
      </c>
      <c r="J39" s="10">
        <f>H39*Parameter!$C$4</f>
        <v>555</v>
      </c>
      <c r="K39" s="10">
        <f>(H39+I39*0)*Parameter!$C$6</f>
        <v>740</v>
      </c>
      <c r="L39" s="10">
        <f t="shared" si="2"/>
        <v>3105</v>
      </c>
      <c r="M39" s="13">
        <f t="shared" si="13"/>
        <v>0.35</v>
      </c>
      <c r="N39" s="12">
        <f t="shared" si="3"/>
        <v>0.16081081081081081</v>
      </c>
      <c r="O39" s="10">
        <f t="shared" si="14"/>
        <v>3700</v>
      </c>
      <c r="P39" s="10">
        <f>Parameter!$C$7*2+Parameter!$C$8*2</f>
        <v>800</v>
      </c>
      <c r="Q39" s="10">
        <f>O39*Parameter!$C$4</f>
        <v>555</v>
      </c>
      <c r="R39" s="10">
        <f>(O39+P39*0)*Parameter!$C$6</f>
        <v>740</v>
      </c>
      <c r="S39" s="10">
        <f t="shared" si="4"/>
        <v>3205</v>
      </c>
      <c r="T39" s="13">
        <f t="shared" si="15"/>
        <v>0.35</v>
      </c>
      <c r="U39" s="12">
        <f t="shared" si="5"/>
        <v>0.13378378378378378</v>
      </c>
      <c r="V39" s="10">
        <f t="shared" si="16"/>
        <v>3700</v>
      </c>
      <c r="W39" s="10">
        <f t="shared" si="17"/>
        <v>400</v>
      </c>
      <c r="X39" s="10">
        <f>V39*Parameter!$C$4</f>
        <v>555</v>
      </c>
      <c r="Y39" s="10">
        <f>(V39+W39*0)*Parameter!$C$6</f>
        <v>740</v>
      </c>
      <c r="Z39" s="10">
        <f t="shared" si="6"/>
        <v>2805</v>
      </c>
      <c r="AA39" s="13">
        <f t="shared" si="18"/>
        <v>0.35</v>
      </c>
      <c r="AB39" s="12">
        <f t="shared" si="7"/>
        <v>0.24189189189189189</v>
      </c>
    </row>
    <row r="40" spans="1:28" s="10" customFormat="1" x14ac:dyDescent="0.2">
      <c r="A40" s="9">
        <f t="shared" si="8"/>
        <v>3800</v>
      </c>
      <c r="B40" s="10">
        <f t="shared" si="9"/>
        <v>300</v>
      </c>
      <c r="C40" s="10">
        <f>A40*Parameter!$C$4</f>
        <v>570</v>
      </c>
      <c r="D40" s="10">
        <f>(A40+B40*0)*Parameter!$C$6</f>
        <v>760</v>
      </c>
      <c r="E40" s="10">
        <f t="shared" si="0"/>
        <v>2770</v>
      </c>
      <c r="F40" s="13">
        <f t="shared" si="10"/>
        <v>0.35</v>
      </c>
      <c r="G40" s="12">
        <f t="shared" si="1"/>
        <v>0.27105263157894738</v>
      </c>
      <c r="H40" s="10">
        <f t="shared" si="11"/>
        <v>3800</v>
      </c>
      <c r="I40" s="10">
        <f t="shared" si="12"/>
        <v>700</v>
      </c>
      <c r="J40" s="10">
        <f>H40*Parameter!$C$4</f>
        <v>570</v>
      </c>
      <c r="K40" s="10">
        <f>(H40+I40*0)*Parameter!$C$6</f>
        <v>760</v>
      </c>
      <c r="L40" s="10">
        <f t="shared" si="2"/>
        <v>3170</v>
      </c>
      <c r="M40" s="13">
        <f t="shared" si="13"/>
        <v>0.35</v>
      </c>
      <c r="N40" s="12">
        <f t="shared" si="3"/>
        <v>0.16578947368421051</v>
      </c>
      <c r="O40" s="10">
        <f t="shared" si="14"/>
        <v>3800</v>
      </c>
      <c r="P40" s="10">
        <f>Parameter!$C$7*2+Parameter!$C$8*2</f>
        <v>800</v>
      </c>
      <c r="Q40" s="10">
        <f>O40*Parameter!$C$4</f>
        <v>570</v>
      </c>
      <c r="R40" s="10">
        <f>(O40+P40*0)*Parameter!$C$6</f>
        <v>760</v>
      </c>
      <c r="S40" s="10">
        <f t="shared" si="4"/>
        <v>3270</v>
      </c>
      <c r="T40" s="13">
        <f t="shared" si="15"/>
        <v>0.35</v>
      </c>
      <c r="U40" s="12">
        <f t="shared" si="5"/>
        <v>0.13947368421052631</v>
      </c>
      <c r="V40" s="10">
        <f t="shared" si="16"/>
        <v>3800</v>
      </c>
      <c r="W40" s="10">
        <f t="shared" si="17"/>
        <v>400</v>
      </c>
      <c r="X40" s="10">
        <f>V40*Parameter!$C$4</f>
        <v>570</v>
      </c>
      <c r="Y40" s="10">
        <f>(V40+W40*0)*Parameter!$C$6</f>
        <v>760</v>
      </c>
      <c r="Z40" s="10">
        <f t="shared" si="6"/>
        <v>2870</v>
      </c>
      <c r="AA40" s="13">
        <f t="shared" si="18"/>
        <v>0.35</v>
      </c>
      <c r="AB40" s="12">
        <f t="shared" si="7"/>
        <v>0.24473684210526317</v>
      </c>
    </row>
    <row r="41" spans="1:28" s="10" customFormat="1" x14ac:dyDescent="0.2">
      <c r="A41" s="9">
        <f t="shared" si="8"/>
        <v>3900</v>
      </c>
      <c r="B41" s="10">
        <f t="shared" si="9"/>
        <v>300</v>
      </c>
      <c r="C41" s="10">
        <f>A41*Parameter!$C$4</f>
        <v>585</v>
      </c>
      <c r="D41" s="10">
        <f>(A41+B41*0)*Parameter!$C$6</f>
        <v>780</v>
      </c>
      <c r="E41" s="10">
        <f t="shared" si="0"/>
        <v>2835</v>
      </c>
      <c r="F41" s="13">
        <f t="shared" si="10"/>
        <v>0.35</v>
      </c>
      <c r="G41" s="12">
        <f t="shared" si="1"/>
        <v>0.27307692307692305</v>
      </c>
      <c r="H41" s="10">
        <f t="shared" si="11"/>
        <v>3900</v>
      </c>
      <c r="I41" s="10">
        <f t="shared" si="12"/>
        <v>700</v>
      </c>
      <c r="J41" s="10">
        <f>H41*Parameter!$C$4</f>
        <v>585</v>
      </c>
      <c r="K41" s="10">
        <f>(H41+I41*0)*Parameter!$C$6</f>
        <v>780</v>
      </c>
      <c r="L41" s="10">
        <f t="shared" si="2"/>
        <v>3235</v>
      </c>
      <c r="M41" s="13">
        <f t="shared" si="13"/>
        <v>0.35</v>
      </c>
      <c r="N41" s="12">
        <f t="shared" si="3"/>
        <v>0.17051282051282052</v>
      </c>
      <c r="O41" s="10">
        <f t="shared" si="14"/>
        <v>3900</v>
      </c>
      <c r="P41" s="10">
        <f>Parameter!$C$7*2+Parameter!$C$8*2</f>
        <v>800</v>
      </c>
      <c r="Q41" s="10">
        <f>O41*Parameter!$C$4</f>
        <v>585</v>
      </c>
      <c r="R41" s="10">
        <f>(O41+P41*0)*Parameter!$C$6</f>
        <v>780</v>
      </c>
      <c r="S41" s="10">
        <f t="shared" si="4"/>
        <v>3335</v>
      </c>
      <c r="T41" s="13">
        <f t="shared" si="15"/>
        <v>0.35</v>
      </c>
      <c r="U41" s="12">
        <f t="shared" si="5"/>
        <v>0.14487179487179488</v>
      </c>
      <c r="V41" s="10">
        <f t="shared" si="16"/>
        <v>3900</v>
      </c>
      <c r="W41" s="10">
        <f t="shared" si="17"/>
        <v>400</v>
      </c>
      <c r="X41" s="10">
        <f>V41*Parameter!$C$4</f>
        <v>585</v>
      </c>
      <c r="Y41" s="10">
        <f>(V41+W41*0)*Parameter!$C$6</f>
        <v>780</v>
      </c>
      <c r="Z41" s="10">
        <f t="shared" si="6"/>
        <v>2935</v>
      </c>
      <c r="AA41" s="13">
        <f t="shared" si="18"/>
        <v>0.35</v>
      </c>
      <c r="AB41" s="12">
        <f t="shared" si="7"/>
        <v>0.24743589743589745</v>
      </c>
    </row>
    <row r="42" spans="1:28" s="10" customFormat="1" x14ac:dyDescent="0.2">
      <c r="A42" s="9">
        <f t="shared" si="8"/>
        <v>4000</v>
      </c>
      <c r="B42" s="10">
        <f t="shared" si="9"/>
        <v>300</v>
      </c>
      <c r="C42" s="10">
        <f>A42*Parameter!$C$4</f>
        <v>600</v>
      </c>
      <c r="D42" s="10">
        <f>(A42+B42*0)*Parameter!$C$6</f>
        <v>800</v>
      </c>
      <c r="E42" s="10">
        <f t="shared" si="0"/>
        <v>2900</v>
      </c>
      <c r="F42" s="13">
        <f t="shared" si="10"/>
        <v>0.35</v>
      </c>
      <c r="G42" s="12">
        <f t="shared" si="1"/>
        <v>0.27500000000000002</v>
      </c>
      <c r="H42" s="10">
        <f t="shared" si="11"/>
        <v>4000</v>
      </c>
      <c r="I42" s="10">
        <f t="shared" si="12"/>
        <v>700</v>
      </c>
      <c r="J42" s="10">
        <f>H42*Parameter!$C$4</f>
        <v>600</v>
      </c>
      <c r="K42" s="10">
        <f>(H42+I42*0)*Parameter!$C$6</f>
        <v>800</v>
      </c>
      <c r="L42" s="10">
        <f t="shared" si="2"/>
        <v>3300</v>
      </c>
      <c r="M42" s="13">
        <f t="shared" si="13"/>
        <v>0.35</v>
      </c>
      <c r="N42" s="12">
        <f t="shared" si="3"/>
        <v>0.17499999999999999</v>
      </c>
      <c r="O42" s="10">
        <f t="shared" si="14"/>
        <v>4000</v>
      </c>
      <c r="P42" s="10">
        <f>Parameter!$C$7*2+Parameter!$C$8*2</f>
        <v>800</v>
      </c>
      <c r="Q42" s="10">
        <f>O42*Parameter!$C$4</f>
        <v>600</v>
      </c>
      <c r="R42" s="10">
        <f>(O42+P42*0)*Parameter!$C$6</f>
        <v>800</v>
      </c>
      <c r="S42" s="10">
        <f t="shared" si="4"/>
        <v>3400</v>
      </c>
      <c r="T42" s="13">
        <f t="shared" si="15"/>
        <v>0.35</v>
      </c>
      <c r="U42" s="12">
        <f t="shared" si="5"/>
        <v>0.15</v>
      </c>
      <c r="V42" s="10">
        <f t="shared" si="16"/>
        <v>4000</v>
      </c>
      <c r="W42" s="10">
        <f t="shared" si="17"/>
        <v>400</v>
      </c>
      <c r="X42" s="10">
        <f>V42*Parameter!$C$4</f>
        <v>600</v>
      </c>
      <c r="Y42" s="10">
        <f>(V42+W42*0)*Parameter!$C$6</f>
        <v>800</v>
      </c>
      <c r="Z42" s="10">
        <f t="shared" si="6"/>
        <v>3000</v>
      </c>
      <c r="AA42" s="13">
        <f t="shared" si="18"/>
        <v>0.35</v>
      </c>
      <c r="AB42" s="12">
        <f t="shared" si="7"/>
        <v>0.25</v>
      </c>
    </row>
    <row r="43" spans="1:28" s="10" customFormat="1" x14ac:dyDescent="0.2">
      <c r="A43" s="9">
        <f t="shared" si="8"/>
        <v>4100</v>
      </c>
      <c r="B43" s="10">
        <f t="shared" si="9"/>
        <v>300</v>
      </c>
      <c r="C43" s="10">
        <f>A43*Parameter!$C$4</f>
        <v>615</v>
      </c>
      <c r="D43" s="10">
        <f>(A43+B43*0)*Parameter!$C$6</f>
        <v>820</v>
      </c>
      <c r="E43" s="10">
        <f t="shared" si="0"/>
        <v>2965</v>
      </c>
      <c r="F43" s="13">
        <f t="shared" si="10"/>
        <v>0.35</v>
      </c>
      <c r="G43" s="12">
        <f t="shared" si="1"/>
        <v>0.27682926829268295</v>
      </c>
      <c r="H43" s="10">
        <f t="shared" si="11"/>
        <v>4100</v>
      </c>
      <c r="I43" s="10">
        <f t="shared" si="12"/>
        <v>700</v>
      </c>
      <c r="J43" s="10">
        <f>H43*Parameter!$C$4</f>
        <v>615</v>
      </c>
      <c r="K43" s="10">
        <f>(H43+I43*0)*Parameter!$C$6</f>
        <v>820</v>
      </c>
      <c r="L43" s="10">
        <f t="shared" si="2"/>
        <v>3365</v>
      </c>
      <c r="M43" s="13">
        <f t="shared" si="13"/>
        <v>0.35</v>
      </c>
      <c r="N43" s="12">
        <f t="shared" si="3"/>
        <v>0.17926829268292682</v>
      </c>
      <c r="O43" s="10">
        <f t="shared" si="14"/>
        <v>4100</v>
      </c>
      <c r="P43" s="10">
        <f>Parameter!$C$7*2+Parameter!$C$8*2</f>
        <v>800</v>
      </c>
      <c r="Q43" s="10">
        <f>O43*Parameter!$C$4</f>
        <v>615</v>
      </c>
      <c r="R43" s="10">
        <f>(O43+P43*0)*Parameter!$C$6</f>
        <v>820</v>
      </c>
      <c r="S43" s="10">
        <f t="shared" si="4"/>
        <v>3465</v>
      </c>
      <c r="T43" s="13">
        <f t="shared" si="15"/>
        <v>0.35</v>
      </c>
      <c r="U43" s="12">
        <f t="shared" si="5"/>
        <v>0.1548780487804878</v>
      </c>
      <c r="V43" s="10">
        <f t="shared" si="16"/>
        <v>4100</v>
      </c>
      <c r="W43" s="10">
        <f t="shared" si="17"/>
        <v>400</v>
      </c>
      <c r="X43" s="10">
        <f>V43*Parameter!$C$4</f>
        <v>615</v>
      </c>
      <c r="Y43" s="10">
        <f>(V43+W43*0)*Parameter!$C$6</f>
        <v>820</v>
      </c>
      <c r="Z43" s="10">
        <f t="shared" si="6"/>
        <v>3065</v>
      </c>
      <c r="AA43" s="13">
        <f t="shared" si="18"/>
        <v>0.35</v>
      </c>
      <c r="AB43" s="12">
        <f t="shared" si="7"/>
        <v>0.2524390243902439</v>
      </c>
    </row>
    <row r="44" spans="1:28" s="10" customFormat="1" x14ac:dyDescent="0.2">
      <c r="A44" s="9">
        <f t="shared" si="8"/>
        <v>4200</v>
      </c>
      <c r="B44" s="10">
        <f t="shared" si="9"/>
        <v>300</v>
      </c>
      <c r="C44" s="10">
        <f>A44*Parameter!$C$4</f>
        <v>630</v>
      </c>
      <c r="D44" s="10">
        <f>(A44+B44*0)*Parameter!$C$6</f>
        <v>840</v>
      </c>
      <c r="E44" s="10">
        <f t="shared" si="0"/>
        <v>3030</v>
      </c>
      <c r="F44" s="13">
        <f t="shared" si="10"/>
        <v>0.35</v>
      </c>
      <c r="G44" s="12">
        <f t="shared" si="1"/>
        <v>0.27857142857142858</v>
      </c>
      <c r="H44" s="10">
        <f t="shared" si="11"/>
        <v>4200</v>
      </c>
      <c r="I44" s="10">
        <f t="shared" si="12"/>
        <v>700</v>
      </c>
      <c r="J44" s="10">
        <f>H44*Parameter!$C$4</f>
        <v>630</v>
      </c>
      <c r="K44" s="10">
        <f>(H44+I44*0)*Parameter!$C$6</f>
        <v>840</v>
      </c>
      <c r="L44" s="10">
        <f t="shared" si="2"/>
        <v>3430</v>
      </c>
      <c r="M44" s="13">
        <f t="shared" si="13"/>
        <v>0.35</v>
      </c>
      <c r="N44" s="12">
        <f t="shared" si="3"/>
        <v>0.18333333333333332</v>
      </c>
      <c r="O44" s="10">
        <f t="shared" si="14"/>
        <v>4200</v>
      </c>
      <c r="P44" s="10">
        <f>Parameter!$C$7*2+Parameter!$C$8*2</f>
        <v>800</v>
      </c>
      <c r="Q44" s="10">
        <f>O44*Parameter!$C$4</f>
        <v>630</v>
      </c>
      <c r="R44" s="10">
        <f>(O44+P44*0)*Parameter!$C$6</f>
        <v>840</v>
      </c>
      <c r="S44" s="10">
        <f t="shared" si="4"/>
        <v>3530</v>
      </c>
      <c r="T44" s="13">
        <f t="shared" si="15"/>
        <v>0.35</v>
      </c>
      <c r="U44" s="12">
        <f t="shared" si="5"/>
        <v>0.15952380952380951</v>
      </c>
      <c r="V44" s="10">
        <f t="shared" si="16"/>
        <v>4200</v>
      </c>
      <c r="W44" s="10">
        <f t="shared" si="17"/>
        <v>400</v>
      </c>
      <c r="X44" s="10">
        <f>V44*Parameter!$C$4</f>
        <v>630</v>
      </c>
      <c r="Y44" s="10">
        <f>(V44+W44*0)*Parameter!$C$6</f>
        <v>840</v>
      </c>
      <c r="Z44" s="10">
        <f t="shared" si="6"/>
        <v>3130</v>
      </c>
      <c r="AA44" s="13">
        <f t="shared" si="18"/>
        <v>0.35</v>
      </c>
      <c r="AB44" s="12">
        <f t="shared" si="7"/>
        <v>0.25476190476190474</v>
      </c>
    </row>
    <row r="45" spans="1:28" s="10" customFormat="1" x14ac:dyDescent="0.2">
      <c r="A45" s="9">
        <f t="shared" si="8"/>
        <v>4300</v>
      </c>
      <c r="B45" s="10">
        <f t="shared" si="9"/>
        <v>300</v>
      </c>
      <c r="C45" s="10">
        <f>A45*Parameter!$C$4</f>
        <v>645</v>
      </c>
      <c r="D45" s="10">
        <f>(A45+B45*0)*Parameter!$C$6</f>
        <v>860</v>
      </c>
      <c r="E45" s="10">
        <f t="shared" si="0"/>
        <v>3095</v>
      </c>
      <c r="F45" s="13">
        <f t="shared" si="10"/>
        <v>0.35</v>
      </c>
      <c r="G45" s="12">
        <f t="shared" si="1"/>
        <v>0.2802325581395349</v>
      </c>
      <c r="H45" s="10">
        <f t="shared" si="11"/>
        <v>4300</v>
      </c>
      <c r="I45" s="10">
        <f t="shared" si="12"/>
        <v>700</v>
      </c>
      <c r="J45" s="10">
        <f>H45*Parameter!$C$4</f>
        <v>645</v>
      </c>
      <c r="K45" s="10">
        <f>(H45+I45*0)*Parameter!$C$6</f>
        <v>860</v>
      </c>
      <c r="L45" s="10">
        <f t="shared" si="2"/>
        <v>3495</v>
      </c>
      <c r="M45" s="13">
        <f t="shared" si="13"/>
        <v>0.35</v>
      </c>
      <c r="N45" s="12">
        <f t="shared" si="3"/>
        <v>0.18720930232558139</v>
      </c>
      <c r="O45" s="10">
        <f t="shared" si="14"/>
        <v>4300</v>
      </c>
      <c r="P45" s="10">
        <f>Parameter!$C$7*2+Parameter!$C$8*2</f>
        <v>800</v>
      </c>
      <c r="Q45" s="10">
        <f>O45*Parameter!$C$4</f>
        <v>645</v>
      </c>
      <c r="R45" s="10">
        <f>(O45+P45*0)*Parameter!$C$6</f>
        <v>860</v>
      </c>
      <c r="S45" s="10">
        <f t="shared" si="4"/>
        <v>3595</v>
      </c>
      <c r="T45" s="13">
        <f t="shared" si="15"/>
        <v>0.35</v>
      </c>
      <c r="U45" s="12">
        <f t="shared" si="5"/>
        <v>0.16395348837209303</v>
      </c>
      <c r="V45" s="10">
        <f t="shared" si="16"/>
        <v>4300</v>
      </c>
      <c r="W45" s="10">
        <f t="shared" si="17"/>
        <v>400</v>
      </c>
      <c r="X45" s="10">
        <f>V45*Parameter!$C$4</f>
        <v>645</v>
      </c>
      <c r="Y45" s="10">
        <f>(V45+W45*0)*Parameter!$C$6</f>
        <v>860</v>
      </c>
      <c r="Z45" s="10">
        <f t="shared" si="6"/>
        <v>3195</v>
      </c>
      <c r="AA45" s="13">
        <f t="shared" si="18"/>
        <v>0.35</v>
      </c>
      <c r="AB45" s="12">
        <f t="shared" si="7"/>
        <v>0.25697674418604649</v>
      </c>
    </row>
    <row r="46" spans="1:28" s="10" customFormat="1" x14ac:dyDescent="0.2">
      <c r="A46" s="9">
        <f t="shared" si="8"/>
        <v>4400</v>
      </c>
      <c r="B46" s="10">
        <f t="shared" si="9"/>
        <v>300</v>
      </c>
      <c r="C46" s="10">
        <f>A46*Parameter!$C$4</f>
        <v>660</v>
      </c>
      <c r="D46" s="10">
        <f>(A46+B46*0)*Parameter!$C$6</f>
        <v>880</v>
      </c>
      <c r="E46" s="10">
        <f t="shared" si="0"/>
        <v>3160</v>
      </c>
      <c r="F46" s="13">
        <f t="shared" si="10"/>
        <v>0.35</v>
      </c>
      <c r="G46" s="12">
        <f t="shared" si="1"/>
        <v>0.2818181818181818</v>
      </c>
      <c r="H46" s="10">
        <f t="shared" si="11"/>
        <v>4400</v>
      </c>
      <c r="I46" s="10">
        <f t="shared" si="12"/>
        <v>700</v>
      </c>
      <c r="J46" s="10">
        <f>H46*Parameter!$C$4</f>
        <v>660</v>
      </c>
      <c r="K46" s="10">
        <f>(H46+I46*0)*Parameter!$C$6</f>
        <v>880</v>
      </c>
      <c r="L46" s="10">
        <f t="shared" si="2"/>
        <v>3560</v>
      </c>
      <c r="M46" s="13">
        <f t="shared" si="13"/>
        <v>0.35</v>
      </c>
      <c r="N46" s="12">
        <f t="shared" si="3"/>
        <v>0.19090909090909092</v>
      </c>
      <c r="O46" s="10">
        <f t="shared" si="14"/>
        <v>4400</v>
      </c>
      <c r="P46" s="10">
        <f>Parameter!$C$7*2+Parameter!$C$8*2</f>
        <v>800</v>
      </c>
      <c r="Q46" s="10">
        <f>O46*Parameter!$C$4</f>
        <v>660</v>
      </c>
      <c r="R46" s="10">
        <f>(O46+P46*0)*Parameter!$C$6</f>
        <v>880</v>
      </c>
      <c r="S46" s="10">
        <f t="shared" si="4"/>
        <v>3660</v>
      </c>
      <c r="T46" s="13">
        <f t="shared" si="15"/>
        <v>0.35</v>
      </c>
      <c r="U46" s="12">
        <f t="shared" si="5"/>
        <v>0.16818181818181818</v>
      </c>
      <c r="V46" s="10">
        <f t="shared" si="16"/>
        <v>4400</v>
      </c>
      <c r="W46" s="10">
        <f t="shared" si="17"/>
        <v>400</v>
      </c>
      <c r="X46" s="10">
        <f>V46*Parameter!$C$4</f>
        <v>660</v>
      </c>
      <c r="Y46" s="10">
        <f>(V46+W46*0)*Parameter!$C$6</f>
        <v>880</v>
      </c>
      <c r="Z46" s="10">
        <f t="shared" si="6"/>
        <v>3260</v>
      </c>
      <c r="AA46" s="13">
        <f t="shared" si="18"/>
        <v>0.35</v>
      </c>
      <c r="AB46" s="12">
        <f t="shared" si="7"/>
        <v>0.25909090909090909</v>
      </c>
    </row>
    <row r="47" spans="1:28" s="10" customFormat="1" x14ac:dyDescent="0.2">
      <c r="A47" s="9">
        <f t="shared" si="8"/>
        <v>4500</v>
      </c>
      <c r="B47" s="10">
        <f t="shared" si="9"/>
        <v>300</v>
      </c>
      <c r="C47" s="10">
        <f>A47*Parameter!$C$4</f>
        <v>675</v>
      </c>
      <c r="D47" s="10">
        <f>(A47+B47*0)*Parameter!$C$6</f>
        <v>900</v>
      </c>
      <c r="E47" s="10">
        <f t="shared" si="0"/>
        <v>3225</v>
      </c>
      <c r="F47" s="13">
        <f t="shared" si="10"/>
        <v>0.35</v>
      </c>
      <c r="G47" s="12">
        <f t="shared" si="1"/>
        <v>0.28333333333333333</v>
      </c>
      <c r="H47" s="10">
        <f t="shared" si="11"/>
        <v>4500</v>
      </c>
      <c r="I47" s="10">
        <f t="shared" si="12"/>
        <v>700</v>
      </c>
      <c r="J47" s="10">
        <f>H47*Parameter!$C$4</f>
        <v>675</v>
      </c>
      <c r="K47" s="10">
        <f>(H47+I47*0)*Parameter!$C$6</f>
        <v>900</v>
      </c>
      <c r="L47" s="10">
        <f t="shared" si="2"/>
        <v>3625</v>
      </c>
      <c r="M47" s="13">
        <f t="shared" si="13"/>
        <v>0.35</v>
      </c>
      <c r="N47" s="12">
        <f t="shared" si="3"/>
        <v>0.19444444444444445</v>
      </c>
      <c r="O47" s="10">
        <f t="shared" si="14"/>
        <v>4500</v>
      </c>
      <c r="P47" s="10">
        <f>Parameter!$C$7*2+Parameter!$C$8*2</f>
        <v>800</v>
      </c>
      <c r="Q47" s="10">
        <f>O47*Parameter!$C$4</f>
        <v>675</v>
      </c>
      <c r="R47" s="10">
        <f>(O47+P47*0)*Parameter!$C$6</f>
        <v>900</v>
      </c>
      <c r="S47" s="10">
        <f t="shared" si="4"/>
        <v>3725</v>
      </c>
      <c r="T47" s="13">
        <f t="shared" si="15"/>
        <v>0.35</v>
      </c>
      <c r="U47" s="12">
        <f t="shared" si="5"/>
        <v>0.17222222222222222</v>
      </c>
      <c r="V47" s="10">
        <f t="shared" si="16"/>
        <v>4500</v>
      </c>
      <c r="W47" s="10">
        <f t="shared" si="17"/>
        <v>400</v>
      </c>
      <c r="X47" s="10">
        <f>V47*Parameter!$C$4</f>
        <v>675</v>
      </c>
      <c r="Y47" s="10">
        <f>(V47+W47*0)*Parameter!$C$6</f>
        <v>900</v>
      </c>
      <c r="Z47" s="10">
        <f t="shared" si="6"/>
        <v>3325</v>
      </c>
      <c r="AA47" s="13">
        <f t="shared" si="18"/>
        <v>0.35</v>
      </c>
      <c r="AB47" s="12">
        <f t="shared" si="7"/>
        <v>0.26111111111111113</v>
      </c>
    </row>
    <row r="48" spans="1:28" s="10" customFormat="1" x14ac:dyDescent="0.2">
      <c r="A48" s="9">
        <f t="shared" si="8"/>
        <v>4600</v>
      </c>
      <c r="B48" s="10">
        <f t="shared" si="9"/>
        <v>300</v>
      </c>
      <c r="C48" s="10">
        <f>A48*Parameter!$C$4</f>
        <v>690</v>
      </c>
      <c r="D48" s="10">
        <f>(A48+B48*0)*Parameter!$C$6</f>
        <v>920</v>
      </c>
      <c r="E48" s="10">
        <f t="shared" si="0"/>
        <v>3290</v>
      </c>
      <c r="F48" s="13">
        <f t="shared" si="10"/>
        <v>0.35</v>
      </c>
      <c r="G48" s="12">
        <f t="shared" si="1"/>
        <v>0.2847826086956522</v>
      </c>
      <c r="H48" s="10">
        <f t="shared" si="11"/>
        <v>4600</v>
      </c>
      <c r="I48" s="10">
        <f t="shared" si="12"/>
        <v>700</v>
      </c>
      <c r="J48" s="10">
        <f>H48*Parameter!$C$4</f>
        <v>690</v>
      </c>
      <c r="K48" s="10">
        <f>(H48+I48*0)*Parameter!$C$6</f>
        <v>920</v>
      </c>
      <c r="L48" s="10">
        <f t="shared" si="2"/>
        <v>3690</v>
      </c>
      <c r="M48" s="13">
        <f t="shared" si="13"/>
        <v>0.35</v>
      </c>
      <c r="N48" s="12">
        <f t="shared" si="3"/>
        <v>0.19782608695652174</v>
      </c>
      <c r="O48" s="10">
        <f t="shared" si="14"/>
        <v>4600</v>
      </c>
      <c r="P48" s="10">
        <f>Parameter!$C$7*2+Parameter!$C$8*2</f>
        <v>800</v>
      </c>
      <c r="Q48" s="10">
        <f>O48*Parameter!$C$4</f>
        <v>690</v>
      </c>
      <c r="R48" s="10">
        <f>(O48+P48*0)*Parameter!$C$6</f>
        <v>920</v>
      </c>
      <c r="S48" s="10">
        <f t="shared" si="4"/>
        <v>3790</v>
      </c>
      <c r="T48" s="13">
        <f t="shared" si="15"/>
        <v>0.35</v>
      </c>
      <c r="U48" s="12">
        <f t="shared" si="5"/>
        <v>0.17608695652173914</v>
      </c>
      <c r="V48" s="10">
        <f t="shared" si="16"/>
        <v>4600</v>
      </c>
      <c r="W48" s="10">
        <f t="shared" si="17"/>
        <v>400</v>
      </c>
      <c r="X48" s="10">
        <f>V48*Parameter!$C$4</f>
        <v>690</v>
      </c>
      <c r="Y48" s="10">
        <f>(V48+W48*0)*Parameter!$C$6</f>
        <v>920</v>
      </c>
      <c r="Z48" s="10">
        <f t="shared" si="6"/>
        <v>3390</v>
      </c>
      <c r="AA48" s="13">
        <f t="shared" si="18"/>
        <v>0.35</v>
      </c>
      <c r="AB48" s="12">
        <f t="shared" si="7"/>
        <v>0.26304347826086955</v>
      </c>
    </row>
    <row r="49" spans="1:28" s="10" customFormat="1" x14ac:dyDescent="0.2">
      <c r="A49" s="9">
        <f t="shared" si="8"/>
        <v>4700</v>
      </c>
      <c r="B49" s="10">
        <f t="shared" si="9"/>
        <v>300</v>
      </c>
      <c r="C49" s="10">
        <f>A49*Parameter!$C$4</f>
        <v>705</v>
      </c>
      <c r="D49" s="10">
        <f>(A49+B49*0)*Parameter!$C$6</f>
        <v>940</v>
      </c>
      <c r="E49" s="10">
        <f t="shared" si="0"/>
        <v>3355</v>
      </c>
      <c r="F49" s="13">
        <f t="shared" si="10"/>
        <v>0.35</v>
      </c>
      <c r="G49" s="12">
        <f t="shared" si="1"/>
        <v>0.28617021276595744</v>
      </c>
      <c r="H49" s="10">
        <f t="shared" si="11"/>
        <v>4700</v>
      </c>
      <c r="I49" s="10">
        <f t="shared" si="12"/>
        <v>700</v>
      </c>
      <c r="J49" s="10">
        <f>H49*Parameter!$C$4</f>
        <v>705</v>
      </c>
      <c r="K49" s="10">
        <f>(H49+I49*0)*Parameter!$C$6</f>
        <v>940</v>
      </c>
      <c r="L49" s="10">
        <f t="shared" si="2"/>
        <v>3755</v>
      </c>
      <c r="M49" s="13">
        <f t="shared" si="13"/>
        <v>0.35</v>
      </c>
      <c r="N49" s="12">
        <f t="shared" si="3"/>
        <v>0.20106382978723406</v>
      </c>
      <c r="O49" s="10">
        <f t="shared" si="14"/>
        <v>4700</v>
      </c>
      <c r="P49" s="10">
        <f>Parameter!$C$7*2+Parameter!$C$8*2</f>
        <v>800</v>
      </c>
      <c r="Q49" s="10">
        <f>O49*Parameter!$C$4</f>
        <v>705</v>
      </c>
      <c r="R49" s="10">
        <f>(O49+P49*0)*Parameter!$C$6</f>
        <v>940</v>
      </c>
      <c r="S49" s="10">
        <f t="shared" si="4"/>
        <v>3855</v>
      </c>
      <c r="T49" s="13">
        <f t="shared" si="15"/>
        <v>0.35</v>
      </c>
      <c r="U49" s="12">
        <f t="shared" si="5"/>
        <v>0.1797872340425532</v>
      </c>
      <c r="V49" s="10">
        <f t="shared" si="16"/>
        <v>4700</v>
      </c>
      <c r="W49" s="10">
        <f t="shared" si="17"/>
        <v>400</v>
      </c>
      <c r="X49" s="10">
        <f>V49*Parameter!$C$4</f>
        <v>705</v>
      </c>
      <c r="Y49" s="10">
        <f>(V49+W49*0)*Parameter!$C$6</f>
        <v>940</v>
      </c>
      <c r="Z49" s="10">
        <f t="shared" si="6"/>
        <v>3455</v>
      </c>
      <c r="AA49" s="13">
        <f t="shared" si="18"/>
        <v>0.35</v>
      </c>
      <c r="AB49" s="12">
        <f t="shared" si="7"/>
        <v>0.26489361702127662</v>
      </c>
    </row>
    <row r="50" spans="1:28" s="10" customFormat="1" x14ac:dyDescent="0.2">
      <c r="A50" s="9">
        <f t="shared" si="8"/>
        <v>4800</v>
      </c>
      <c r="B50" s="10">
        <f t="shared" si="9"/>
        <v>300</v>
      </c>
      <c r="C50" s="10">
        <f>A50*Parameter!$C$4</f>
        <v>720</v>
      </c>
      <c r="D50" s="10">
        <f>(A50+B50*0)*Parameter!$C$6</f>
        <v>960</v>
      </c>
      <c r="E50" s="10">
        <f t="shared" si="0"/>
        <v>3420</v>
      </c>
      <c r="F50" s="13">
        <f t="shared" si="10"/>
        <v>0.35</v>
      </c>
      <c r="G50" s="12">
        <f t="shared" si="1"/>
        <v>0.28749999999999998</v>
      </c>
      <c r="H50" s="10">
        <f t="shared" si="11"/>
        <v>4800</v>
      </c>
      <c r="I50" s="10">
        <f t="shared" si="12"/>
        <v>700</v>
      </c>
      <c r="J50" s="10">
        <f>H50*Parameter!$C$4</f>
        <v>720</v>
      </c>
      <c r="K50" s="10">
        <f>(H50+I50*0)*Parameter!$C$6</f>
        <v>960</v>
      </c>
      <c r="L50" s="10">
        <f t="shared" si="2"/>
        <v>3820</v>
      </c>
      <c r="M50" s="13">
        <f t="shared" si="13"/>
        <v>0.35</v>
      </c>
      <c r="N50" s="12">
        <f t="shared" si="3"/>
        <v>0.20416666666666666</v>
      </c>
      <c r="O50" s="10">
        <f t="shared" si="14"/>
        <v>4800</v>
      </c>
      <c r="P50" s="10">
        <f>Parameter!$C$7*2+Parameter!$C$8*2</f>
        <v>800</v>
      </c>
      <c r="Q50" s="10">
        <f>O50*Parameter!$C$4</f>
        <v>720</v>
      </c>
      <c r="R50" s="10">
        <f>(O50+P50*0)*Parameter!$C$6</f>
        <v>960</v>
      </c>
      <c r="S50" s="10">
        <f t="shared" si="4"/>
        <v>3920</v>
      </c>
      <c r="T50" s="13">
        <f t="shared" si="15"/>
        <v>0.35</v>
      </c>
      <c r="U50" s="12">
        <f t="shared" si="5"/>
        <v>0.18333333333333332</v>
      </c>
      <c r="V50" s="10">
        <f t="shared" si="16"/>
        <v>4800</v>
      </c>
      <c r="W50" s="10">
        <f t="shared" si="17"/>
        <v>400</v>
      </c>
      <c r="X50" s="10">
        <f>V50*Parameter!$C$4</f>
        <v>720</v>
      </c>
      <c r="Y50" s="10">
        <f>(V50+W50*0)*Parameter!$C$6</f>
        <v>960</v>
      </c>
      <c r="Z50" s="10">
        <f t="shared" si="6"/>
        <v>3520</v>
      </c>
      <c r="AA50" s="13">
        <f t="shared" si="18"/>
        <v>0.35</v>
      </c>
      <c r="AB50" s="12">
        <f t="shared" si="7"/>
        <v>0.26666666666666666</v>
      </c>
    </row>
    <row r="51" spans="1:28" s="10" customFormat="1" x14ac:dyDescent="0.2">
      <c r="A51" s="9">
        <f t="shared" si="8"/>
        <v>4900</v>
      </c>
      <c r="B51" s="10">
        <f t="shared" si="9"/>
        <v>300</v>
      </c>
      <c r="C51" s="10">
        <f>A51*Parameter!$C$4</f>
        <v>735</v>
      </c>
      <c r="D51" s="10">
        <f>(A51+B51*0)*Parameter!$C$6</f>
        <v>980</v>
      </c>
      <c r="E51" s="10">
        <f t="shared" si="0"/>
        <v>3485</v>
      </c>
      <c r="F51" s="13">
        <f t="shared" si="10"/>
        <v>0.35</v>
      </c>
      <c r="G51" s="12">
        <f t="shared" si="1"/>
        <v>0.28877551020408165</v>
      </c>
      <c r="H51" s="10">
        <f t="shared" si="11"/>
        <v>4900</v>
      </c>
      <c r="I51" s="10">
        <f t="shared" si="12"/>
        <v>700</v>
      </c>
      <c r="J51" s="10">
        <f>H51*Parameter!$C$4</f>
        <v>735</v>
      </c>
      <c r="K51" s="10">
        <f>(H51+I51*0)*Parameter!$C$6</f>
        <v>980</v>
      </c>
      <c r="L51" s="10">
        <f t="shared" si="2"/>
        <v>3885</v>
      </c>
      <c r="M51" s="13">
        <f t="shared" si="13"/>
        <v>0.35</v>
      </c>
      <c r="N51" s="12">
        <f t="shared" si="3"/>
        <v>0.20714285714285716</v>
      </c>
      <c r="O51" s="10">
        <f t="shared" si="14"/>
        <v>4900</v>
      </c>
      <c r="P51" s="10">
        <f>Parameter!$C$7*2+Parameter!$C$8*2</f>
        <v>800</v>
      </c>
      <c r="Q51" s="10">
        <f>O51*Parameter!$C$4</f>
        <v>735</v>
      </c>
      <c r="R51" s="10">
        <f>(O51+P51*0)*Parameter!$C$6</f>
        <v>980</v>
      </c>
      <c r="S51" s="10">
        <f t="shared" si="4"/>
        <v>3985</v>
      </c>
      <c r="T51" s="13">
        <f t="shared" si="15"/>
        <v>0.35</v>
      </c>
      <c r="U51" s="12">
        <f t="shared" si="5"/>
        <v>0.18673469387755101</v>
      </c>
      <c r="V51" s="10">
        <f t="shared" si="16"/>
        <v>4900</v>
      </c>
      <c r="W51" s="10">
        <f t="shared" si="17"/>
        <v>400</v>
      </c>
      <c r="X51" s="10">
        <f>V51*Parameter!$C$4</f>
        <v>735</v>
      </c>
      <c r="Y51" s="10">
        <f>(V51+W51*0)*Parameter!$C$6</f>
        <v>980</v>
      </c>
      <c r="Z51" s="10">
        <f t="shared" si="6"/>
        <v>3585</v>
      </c>
      <c r="AA51" s="13">
        <f t="shared" si="18"/>
        <v>0.35</v>
      </c>
      <c r="AB51" s="12">
        <f t="shared" si="7"/>
        <v>0.26836734693877551</v>
      </c>
    </row>
    <row r="52" spans="1:28" s="10" customFormat="1" x14ac:dyDescent="0.2">
      <c r="A52" s="9">
        <f t="shared" si="8"/>
        <v>5000</v>
      </c>
      <c r="B52" s="10">
        <f t="shared" si="9"/>
        <v>300</v>
      </c>
      <c r="C52" s="10">
        <f>A52*Parameter!$C$4</f>
        <v>750</v>
      </c>
      <c r="D52" s="10">
        <f>(A52+B52*0)*Parameter!$C$6</f>
        <v>1000</v>
      </c>
      <c r="E52" s="10">
        <f t="shared" si="0"/>
        <v>3550</v>
      </c>
      <c r="F52" s="13">
        <f t="shared" si="10"/>
        <v>0.35</v>
      </c>
      <c r="G52" s="12">
        <f t="shared" si="1"/>
        <v>0.28999999999999998</v>
      </c>
      <c r="H52" s="10">
        <f t="shared" si="11"/>
        <v>5000</v>
      </c>
      <c r="I52" s="10">
        <f t="shared" si="12"/>
        <v>700</v>
      </c>
      <c r="J52" s="10">
        <f>H52*Parameter!$C$4</f>
        <v>750</v>
      </c>
      <c r="K52" s="10">
        <f>(H52+I52*0)*Parameter!$C$6</f>
        <v>1000</v>
      </c>
      <c r="L52" s="10">
        <f t="shared" si="2"/>
        <v>3950</v>
      </c>
      <c r="M52" s="13">
        <f t="shared" si="13"/>
        <v>0.35</v>
      </c>
      <c r="N52" s="12">
        <f t="shared" si="3"/>
        <v>0.21</v>
      </c>
      <c r="O52" s="10">
        <f t="shared" si="14"/>
        <v>5000</v>
      </c>
      <c r="P52" s="10">
        <f>Parameter!$C$7*2+Parameter!$C$8*2</f>
        <v>800</v>
      </c>
      <c r="Q52" s="10">
        <f>O52*Parameter!$C$4</f>
        <v>750</v>
      </c>
      <c r="R52" s="10">
        <f>(O52+P52*0)*Parameter!$C$6</f>
        <v>1000</v>
      </c>
      <c r="S52" s="10">
        <f t="shared" si="4"/>
        <v>4050</v>
      </c>
      <c r="T52" s="13">
        <f t="shared" si="15"/>
        <v>0.35</v>
      </c>
      <c r="U52" s="12">
        <f t="shared" si="5"/>
        <v>0.19</v>
      </c>
      <c r="V52" s="10">
        <f t="shared" si="16"/>
        <v>5000</v>
      </c>
      <c r="W52" s="10">
        <f t="shared" si="17"/>
        <v>400</v>
      </c>
      <c r="X52" s="10">
        <f>V52*Parameter!$C$4</f>
        <v>750</v>
      </c>
      <c r="Y52" s="10">
        <f>(V52+W52*0)*Parameter!$C$6</f>
        <v>1000</v>
      </c>
      <c r="Z52" s="10">
        <f t="shared" si="6"/>
        <v>3650</v>
      </c>
      <c r="AA52" s="13">
        <f t="shared" si="18"/>
        <v>0.35</v>
      </c>
      <c r="AB52" s="12">
        <f t="shared" si="7"/>
        <v>0.27</v>
      </c>
    </row>
    <row r="53" spans="1:28" s="10" customFormat="1" x14ac:dyDescent="0.2">
      <c r="A53" s="9">
        <f t="shared" si="8"/>
        <v>5100</v>
      </c>
      <c r="B53" s="10">
        <f t="shared" si="9"/>
        <v>300</v>
      </c>
      <c r="C53" s="10">
        <f>A53*Parameter!$C$4</f>
        <v>765</v>
      </c>
      <c r="D53" s="10">
        <f>(A53+B53*0)*Parameter!$C$6</f>
        <v>1020</v>
      </c>
      <c r="E53" s="10">
        <f t="shared" si="0"/>
        <v>3615</v>
      </c>
      <c r="F53" s="13">
        <f t="shared" si="10"/>
        <v>0.35</v>
      </c>
      <c r="G53" s="12">
        <f t="shared" si="1"/>
        <v>0.29117647058823531</v>
      </c>
      <c r="H53" s="10">
        <f t="shared" si="11"/>
        <v>5100</v>
      </c>
      <c r="I53" s="10">
        <f t="shared" si="12"/>
        <v>700</v>
      </c>
      <c r="J53" s="10">
        <f>H53*Parameter!$C$4</f>
        <v>765</v>
      </c>
      <c r="K53" s="10">
        <f>(H53+I53*0)*Parameter!$C$6</f>
        <v>1020</v>
      </c>
      <c r="L53" s="10">
        <f t="shared" si="2"/>
        <v>4015</v>
      </c>
      <c r="M53" s="13">
        <f t="shared" si="13"/>
        <v>0.35</v>
      </c>
      <c r="N53" s="12">
        <f t="shared" si="3"/>
        <v>0.21274509803921568</v>
      </c>
      <c r="O53" s="10">
        <f t="shared" si="14"/>
        <v>5100</v>
      </c>
      <c r="P53" s="10">
        <f>Parameter!$C$7*2+Parameter!$C$8*2</f>
        <v>800</v>
      </c>
      <c r="Q53" s="10">
        <f>O53*Parameter!$C$4</f>
        <v>765</v>
      </c>
      <c r="R53" s="10">
        <f>(O53+P53*0)*Parameter!$C$6</f>
        <v>1020</v>
      </c>
      <c r="S53" s="10">
        <f t="shared" si="4"/>
        <v>4115</v>
      </c>
      <c r="T53" s="13">
        <f t="shared" si="15"/>
        <v>0.35</v>
      </c>
      <c r="U53" s="12">
        <f t="shared" si="5"/>
        <v>0.19313725490196079</v>
      </c>
      <c r="V53" s="10">
        <f t="shared" si="16"/>
        <v>5100</v>
      </c>
      <c r="W53" s="10">
        <f t="shared" si="17"/>
        <v>400</v>
      </c>
      <c r="X53" s="10">
        <f>V53*Parameter!$C$4</f>
        <v>765</v>
      </c>
      <c r="Y53" s="10">
        <f>(V53+W53*0)*Parameter!$C$6</f>
        <v>1020</v>
      </c>
      <c r="Z53" s="10">
        <f t="shared" si="6"/>
        <v>3715</v>
      </c>
      <c r="AA53" s="13">
        <f t="shared" si="18"/>
        <v>0.35</v>
      </c>
      <c r="AB53" s="12">
        <f t="shared" si="7"/>
        <v>0.27156862745098037</v>
      </c>
    </row>
    <row r="54" spans="1:28" s="10" customFormat="1" x14ac:dyDescent="0.2">
      <c r="A54" s="9">
        <f t="shared" si="8"/>
        <v>5200</v>
      </c>
      <c r="B54" s="10">
        <f t="shared" si="9"/>
        <v>300</v>
      </c>
      <c r="C54" s="10">
        <f>A54*Parameter!$C$4</f>
        <v>780</v>
      </c>
      <c r="D54" s="10">
        <f>(A54+B54*0)*Parameter!$C$6</f>
        <v>1040</v>
      </c>
      <c r="E54" s="10">
        <f t="shared" si="0"/>
        <v>3680</v>
      </c>
      <c r="F54" s="13">
        <f t="shared" si="10"/>
        <v>0.35</v>
      </c>
      <c r="G54" s="12">
        <f t="shared" si="1"/>
        <v>0.29230769230769232</v>
      </c>
      <c r="H54" s="10">
        <f t="shared" si="11"/>
        <v>5200</v>
      </c>
      <c r="I54" s="10">
        <f t="shared" si="12"/>
        <v>700</v>
      </c>
      <c r="J54" s="10">
        <f>H54*Parameter!$C$4</f>
        <v>780</v>
      </c>
      <c r="K54" s="10">
        <f>(H54+I54*0)*Parameter!$C$6</f>
        <v>1040</v>
      </c>
      <c r="L54" s="10">
        <f t="shared" si="2"/>
        <v>4080</v>
      </c>
      <c r="M54" s="13">
        <f t="shared" si="13"/>
        <v>0.35</v>
      </c>
      <c r="N54" s="12">
        <f t="shared" si="3"/>
        <v>0.2153846153846154</v>
      </c>
      <c r="O54" s="10">
        <f t="shared" si="14"/>
        <v>5200</v>
      </c>
      <c r="P54" s="10">
        <f>Parameter!$C$7*2+Parameter!$C$8*2</f>
        <v>800</v>
      </c>
      <c r="Q54" s="10">
        <f>O54*Parameter!$C$4</f>
        <v>780</v>
      </c>
      <c r="R54" s="10">
        <f>(O54+P54*0)*Parameter!$C$6</f>
        <v>1040</v>
      </c>
      <c r="S54" s="10">
        <f t="shared" si="4"/>
        <v>4180</v>
      </c>
      <c r="T54" s="13">
        <f t="shared" si="15"/>
        <v>0.35</v>
      </c>
      <c r="U54" s="12">
        <f t="shared" si="5"/>
        <v>0.19615384615384615</v>
      </c>
      <c r="V54" s="10">
        <f t="shared" si="16"/>
        <v>5200</v>
      </c>
      <c r="W54" s="10">
        <f t="shared" si="17"/>
        <v>400</v>
      </c>
      <c r="X54" s="10">
        <f>V54*Parameter!$C$4</f>
        <v>780</v>
      </c>
      <c r="Y54" s="10">
        <f>(V54+W54*0)*Parameter!$C$6</f>
        <v>1040</v>
      </c>
      <c r="Z54" s="10">
        <f t="shared" si="6"/>
        <v>3780</v>
      </c>
      <c r="AA54" s="13">
        <f t="shared" si="18"/>
        <v>0.35</v>
      </c>
      <c r="AB54" s="12">
        <f t="shared" si="7"/>
        <v>0.27307692307692305</v>
      </c>
    </row>
    <row r="55" spans="1:28" s="10" customFormat="1" x14ac:dyDescent="0.2">
      <c r="A55" s="9">
        <f t="shared" si="8"/>
        <v>5300</v>
      </c>
      <c r="B55" s="10">
        <f t="shared" si="9"/>
        <v>300</v>
      </c>
      <c r="C55" s="10">
        <f>A55*Parameter!$C$4</f>
        <v>795</v>
      </c>
      <c r="D55" s="10">
        <f>(A55+B55*0)*Parameter!$C$6</f>
        <v>1060</v>
      </c>
      <c r="E55" s="10">
        <f t="shared" si="0"/>
        <v>3745</v>
      </c>
      <c r="F55" s="13">
        <f t="shared" si="10"/>
        <v>0.35</v>
      </c>
      <c r="G55" s="12">
        <f t="shared" si="1"/>
        <v>0.29339622641509433</v>
      </c>
      <c r="H55" s="10">
        <f t="shared" si="11"/>
        <v>5300</v>
      </c>
      <c r="I55" s="10">
        <f t="shared" si="12"/>
        <v>700</v>
      </c>
      <c r="J55" s="10">
        <f>H55*Parameter!$C$4</f>
        <v>795</v>
      </c>
      <c r="K55" s="10">
        <f>(H55+I55*0)*Parameter!$C$6</f>
        <v>1060</v>
      </c>
      <c r="L55" s="10">
        <f t="shared" si="2"/>
        <v>4145</v>
      </c>
      <c r="M55" s="13">
        <f t="shared" si="13"/>
        <v>0.35</v>
      </c>
      <c r="N55" s="12">
        <f t="shared" si="3"/>
        <v>0.2179245283018868</v>
      </c>
      <c r="O55" s="10">
        <f t="shared" si="14"/>
        <v>5300</v>
      </c>
      <c r="P55" s="10">
        <f>Parameter!$C$7*2+Parameter!$C$8*2</f>
        <v>800</v>
      </c>
      <c r="Q55" s="10">
        <f>O55*Parameter!$C$4</f>
        <v>795</v>
      </c>
      <c r="R55" s="10">
        <f>(O55+P55*0)*Parameter!$C$6</f>
        <v>1060</v>
      </c>
      <c r="S55" s="10">
        <f t="shared" si="4"/>
        <v>4245</v>
      </c>
      <c r="T55" s="13">
        <f t="shared" si="15"/>
        <v>0.35</v>
      </c>
      <c r="U55" s="12">
        <f t="shared" si="5"/>
        <v>0.19905660377358492</v>
      </c>
      <c r="V55" s="10">
        <f t="shared" si="16"/>
        <v>5300</v>
      </c>
      <c r="W55" s="10">
        <f t="shared" si="17"/>
        <v>400</v>
      </c>
      <c r="X55" s="10">
        <f>V55*Parameter!$C$4</f>
        <v>795</v>
      </c>
      <c r="Y55" s="10">
        <f>(V55+W55*0)*Parameter!$C$6</f>
        <v>1060</v>
      </c>
      <c r="Z55" s="10">
        <f t="shared" si="6"/>
        <v>3845</v>
      </c>
      <c r="AA55" s="13">
        <f t="shared" si="18"/>
        <v>0.35</v>
      </c>
      <c r="AB55" s="12">
        <f t="shared" si="7"/>
        <v>0.27452830188679245</v>
      </c>
    </row>
    <row r="56" spans="1:28" s="10" customFormat="1" x14ac:dyDescent="0.2">
      <c r="A56" s="9">
        <f t="shared" si="8"/>
        <v>5400</v>
      </c>
      <c r="B56" s="10">
        <f t="shared" si="9"/>
        <v>300</v>
      </c>
      <c r="C56" s="10">
        <f>A56*Parameter!$C$4</f>
        <v>810</v>
      </c>
      <c r="D56" s="10">
        <f>(A56+B56*0)*Parameter!$C$6</f>
        <v>1080</v>
      </c>
      <c r="E56" s="10">
        <f t="shared" si="0"/>
        <v>3810</v>
      </c>
      <c r="F56" s="13">
        <f t="shared" si="10"/>
        <v>0.35</v>
      </c>
      <c r="G56" s="12">
        <f t="shared" si="1"/>
        <v>0.29444444444444445</v>
      </c>
      <c r="H56" s="10">
        <f t="shared" si="11"/>
        <v>5400</v>
      </c>
      <c r="I56" s="10">
        <f t="shared" si="12"/>
        <v>700</v>
      </c>
      <c r="J56" s="10">
        <f>H56*Parameter!$C$4</f>
        <v>810</v>
      </c>
      <c r="K56" s="10">
        <f>(H56+I56*0)*Parameter!$C$6</f>
        <v>1080</v>
      </c>
      <c r="L56" s="10">
        <f t="shared" si="2"/>
        <v>4210</v>
      </c>
      <c r="M56" s="13">
        <f t="shared" si="13"/>
        <v>0.35</v>
      </c>
      <c r="N56" s="12">
        <f t="shared" si="3"/>
        <v>0.22037037037037038</v>
      </c>
      <c r="O56" s="10">
        <f t="shared" si="14"/>
        <v>5400</v>
      </c>
      <c r="P56" s="10">
        <f>Parameter!$C$7*2+Parameter!$C$8*2</f>
        <v>800</v>
      </c>
      <c r="Q56" s="10">
        <f>O56*Parameter!$C$4</f>
        <v>810</v>
      </c>
      <c r="R56" s="10">
        <f>(O56+P56*0)*Parameter!$C$6</f>
        <v>1080</v>
      </c>
      <c r="S56" s="10">
        <f t="shared" si="4"/>
        <v>4310</v>
      </c>
      <c r="T56" s="13">
        <f t="shared" si="15"/>
        <v>0.35</v>
      </c>
      <c r="U56" s="12">
        <f t="shared" si="5"/>
        <v>0.20185185185185187</v>
      </c>
      <c r="V56" s="10">
        <f t="shared" si="16"/>
        <v>5400</v>
      </c>
      <c r="W56" s="10">
        <f t="shared" si="17"/>
        <v>400</v>
      </c>
      <c r="X56" s="10">
        <f>V56*Parameter!$C$4</f>
        <v>810</v>
      </c>
      <c r="Y56" s="10">
        <f>(V56+W56*0)*Parameter!$C$6</f>
        <v>1080</v>
      </c>
      <c r="Z56" s="10">
        <f t="shared" si="6"/>
        <v>3910</v>
      </c>
      <c r="AA56" s="13">
        <f t="shared" si="18"/>
        <v>0.35</v>
      </c>
      <c r="AB56" s="12">
        <f t="shared" si="7"/>
        <v>0.27592592592592591</v>
      </c>
    </row>
    <row r="57" spans="1:28" s="10" customFormat="1" x14ac:dyDescent="0.2">
      <c r="A57" s="9">
        <f t="shared" si="8"/>
        <v>5500</v>
      </c>
      <c r="B57" s="10">
        <f t="shared" si="9"/>
        <v>300</v>
      </c>
      <c r="C57" s="10">
        <f>A57*Parameter!$C$4</f>
        <v>825</v>
      </c>
      <c r="D57" s="10">
        <f>(A57+B57*0)*Parameter!$C$6</f>
        <v>1100</v>
      </c>
      <c r="E57" s="10">
        <f t="shared" si="0"/>
        <v>3875</v>
      </c>
      <c r="F57" s="13">
        <f t="shared" si="10"/>
        <v>0.35</v>
      </c>
      <c r="G57" s="12">
        <f t="shared" si="1"/>
        <v>0.29545454545454547</v>
      </c>
      <c r="H57" s="10">
        <f t="shared" si="11"/>
        <v>5500</v>
      </c>
      <c r="I57" s="10">
        <f t="shared" si="12"/>
        <v>700</v>
      </c>
      <c r="J57" s="10">
        <f>H57*Parameter!$C$4</f>
        <v>825</v>
      </c>
      <c r="K57" s="10">
        <f>(H57+I57*0)*Parameter!$C$6</f>
        <v>1100</v>
      </c>
      <c r="L57" s="10">
        <f t="shared" si="2"/>
        <v>4275</v>
      </c>
      <c r="M57" s="13">
        <f t="shared" si="13"/>
        <v>0.35</v>
      </c>
      <c r="N57" s="12">
        <f t="shared" si="3"/>
        <v>0.22272727272727272</v>
      </c>
      <c r="O57" s="10">
        <f t="shared" si="14"/>
        <v>5500</v>
      </c>
      <c r="P57" s="10">
        <f>Parameter!$C$7*2+Parameter!$C$8*2</f>
        <v>800</v>
      </c>
      <c r="Q57" s="10">
        <f>O57*Parameter!$C$4</f>
        <v>825</v>
      </c>
      <c r="R57" s="10">
        <f>(O57+P57*0)*Parameter!$C$6</f>
        <v>1100</v>
      </c>
      <c r="S57" s="10">
        <f t="shared" si="4"/>
        <v>4375</v>
      </c>
      <c r="T57" s="13">
        <f t="shared" si="15"/>
        <v>0.35</v>
      </c>
      <c r="U57" s="12">
        <f t="shared" si="5"/>
        <v>0.20454545454545456</v>
      </c>
      <c r="V57" s="10">
        <f t="shared" si="16"/>
        <v>5500</v>
      </c>
      <c r="W57" s="10">
        <f t="shared" si="17"/>
        <v>400</v>
      </c>
      <c r="X57" s="10">
        <f>V57*Parameter!$C$4</f>
        <v>825</v>
      </c>
      <c r="Y57" s="10">
        <f>(V57+W57*0)*Parameter!$C$6</f>
        <v>1100</v>
      </c>
      <c r="Z57" s="10">
        <f t="shared" si="6"/>
        <v>3975</v>
      </c>
      <c r="AA57" s="13">
        <f t="shared" si="18"/>
        <v>0.35</v>
      </c>
      <c r="AB57" s="12">
        <f t="shared" si="7"/>
        <v>0.27727272727272728</v>
      </c>
    </row>
    <row r="58" spans="1:28" s="10" customFormat="1" x14ac:dyDescent="0.2">
      <c r="A58" s="9">
        <f t="shared" si="8"/>
        <v>5600</v>
      </c>
      <c r="B58" s="10">
        <f t="shared" si="9"/>
        <v>300</v>
      </c>
      <c r="C58" s="10">
        <f>A58*Parameter!$C$4</f>
        <v>840</v>
      </c>
      <c r="D58" s="10">
        <f>(A58+B58*0)*Parameter!$C$6</f>
        <v>1120</v>
      </c>
      <c r="E58" s="10">
        <f t="shared" si="0"/>
        <v>3940</v>
      </c>
      <c r="F58" s="13">
        <f t="shared" si="10"/>
        <v>0.35</v>
      </c>
      <c r="G58" s="12">
        <f t="shared" si="1"/>
        <v>0.29642857142857143</v>
      </c>
      <c r="H58" s="10">
        <f t="shared" si="11"/>
        <v>5600</v>
      </c>
      <c r="I58" s="10">
        <f t="shared" si="12"/>
        <v>700</v>
      </c>
      <c r="J58" s="10">
        <f>H58*Parameter!$C$4</f>
        <v>840</v>
      </c>
      <c r="K58" s="10">
        <f>(H58+I58*0)*Parameter!$C$6</f>
        <v>1120</v>
      </c>
      <c r="L58" s="10">
        <f t="shared" si="2"/>
        <v>4340</v>
      </c>
      <c r="M58" s="13">
        <f t="shared" si="13"/>
        <v>0.35</v>
      </c>
      <c r="N58" s="12">
        <f t="shared" si="3"/>
        <v>0.22500000000000001</v>
      </c>
      <c r="O58" s="10">
        <f t="shared" si="14"/>
        <v>5600</v>
      </c>
      <c r="P58" s="10">
        <f>Parameter!$C$7*2+Parameter!$C$8*2</f>
        <v>800</v>
      </c>
      <c r="Q58" s="10">
        <f>O58*Parameter!$C$4</f>
        <v>840</v>
      </c>
      <c r="R58" s="10">
        <f>(O58+P58*0)*Parameter!$C$6</f>
        <v>1120</v>
      </c>
      <c r="S58" s="10">
        <f t="shared" si="4"/>
        <v>4440</v>
      </c>
      <c r="T58" s="13">
        <f t="shared" si="15"/>
        <v>0.35</v>
      </c>
      <c r="U58" s="12">
        <f t="shared" si="5"/>
        <v>0.20714285714285716</v>
      </c>
      <c r="V58" s="10">
        <f t="shared" si="16"/>
        <v>5600</v>
      </c>
      <c r="W58" s="10">
        <f t="shared" si="17"/>
        <v>400</v>
      </c>
      <c r="X58" s="10">
        <f>V58*Parameter!$C$4</f>
        <v>840</v>
      </c>
      <c r="Y58" s="10">
        <f>(V58+W58*0)*Parameter!$C$6</f>
        <v>1120</v>
      </c>
      <c r="Z58" s="10">
        <f t="shared" si="6"/>
        <v>4040</v>
      </c>
      <c r="AA58" s="13">
        <f t="shared" si="18"/>
        <v>0.35</v>
      </c>
      <c r="AB58" s="12">
        <f t="shared" si="7"/>
        <v>0.27857142857142858</v>
      </c>
    </row>
    <row r="59" spans="1:28" s="10" customFormat="1" x14ac:dyDescent="0.2">
      <c r="A59" s="9">
        <f t="shared" si="8"/>
        <v>5700</v>
      </c>
      <c r="B59" s="10">
        <f t="shared" si="9"/>
        <v>300</v>
      </c>
      <c r="C59" s="10">
        <f>A59*Parameter!$C$4</f>
        <v>855</v>
      </c>
      <c r="D59" s="10">
        <f>(A59+B59*0)*Parameter!$C$6</f>
        <v>1140</v>
      </c>
      <c r="E59" s="10">
        <f t="shared" si="0"/>
        <v>4005</v>
      </c>
      <c r="F59" s="13">
        <f t="shared" si="10"/>
        <v>0.35</v>
      </c>
      <c r="G59" s="12">
        <f t="shared" si="1"/>
        <v>0.29736842105263156</v>
      </c>
      <c r="H59" s="10">
        <f t="shared" si="11"/>
        <v>5700</v>
      </c>
      <c r="I59" s="10">
        <f t="shared" si="12"/>
        <v>700</v>
      </c>
      <c r="J59" s="10">
        <f>H59*Parameter!$C$4</f>
        <v>855</v>
      </c>
      <c r="K59" s="10">
        <f>(H59+I59*0)*Parameter!$C$6</f>
        <v>1140</v>
      </c>
      <c r="L59" s="10">
        <f t="shared" si="2"/>
        <v>4405</v>
      </c>
      <c r="M59" s="13">
        <f t="shared" si="13"/>
        <v>0.35</v>
      </c>
      <c r="N59" s="12">
        <f t="shared" si="3"/>
        <v>0.22719298245614036</v>
      </c>
      <c r="O59" s="10">
        <f t="shared" si="14"/>
        <v>5700</v>
      </c>
      <c r="P59" s="10">
        <f>Parameter!$C$7*2+Parameter!$C$8*2</f>
        <v>800</v>
      </c>
      <c r="Q59" s="10">
        <f>O59*Parameter!$C$4</f>
        <v>855</v>
      </c>
      <c r="R59" s="10">
        <f>(O59+P59*0)*Parameter!$C$6</f>
        <v>1140</v>
      </c>
      <c r="S59" s="10">
        <f t="shared" si="4"/>
        <v>4505</v>
      </c>
      <c r="T59" s="13">
        <f t="shared" si="15"/>
        <v>0.35</v>
      </c>
      <c r="U59" s="12">
        <f t="shared" si="5"/>
        <v>0.20964912280701756</v>
      </c>
      <c r="V59" s="10">
        <f t="shared" si="16"/>
        <v>5700</v>
      </c>
      <c r="W59" s="10">
        <f t="shared" si="17"/>
        <v>400</v>
      </c>
      <c r="X59" s="10">
        <f>V59*Parameter!$C$4</f>
        <v>855</v>
      </c>
      <c r="Y59" s="10">
        <f>(V59+W59*0)*Parameter!$C$6</f>
        <v>1140</v>
      </c>
      <c r="Z59" s="10">
        <f t="shared" si="6"/>
        <v>4105</v>
      </c>
      <c r="AA59" s="13">
        <f t="shared" si="18"/>
        <v>0.35</v>
      </c>
      <c r="AB59" s="12">
        <f t="shared" si="7"/>
        <v>0.27982456140350875</v>
      </c>
    </row>
    <row r="60" spans="1:28" s="10" customFormat="1" x14ac:dyDescent="0.2">
      <c r="A60" s="9">
        <f t="shared" si="8"/>
        <v>5800</v>
      </c>
      <c r="B60" s="10">
        <f t="shared" si="9"/>
        <v>300</v>
      </c>
      <c r="C60" s="10">
        <f>A60*Parameter!$C$4</f>
        <v>870</v>
      </c>
      <c r="D60" s="10">
        <f>(A60+B60*0)*Parameter!$C$6</f>
        <v>1160</v>
      </c>
      <c r="E60" s="10">
        <f t="shared" si="0"/>
        <v>4070</v>
      </c>
      <c r="F60" s="13">
        <f t="shared" si="10"/>
        <v>0.35</v>
      </c>
      <c r="G60" s="12">
        <f t="shared" si="1"/>
        <v>0.2982758620689655</v>
      </c>
      <c r="H60" s="10">
        <f t="shared" si="11"/>
        <v>5800</v>
      </c>
      <c r="I60" s="10">
        <f t="shared" si="12"/>
        <v>700</v>
      </c>
      <c r="J60" s="10">
        <f>H60*Parameter!$C$4</f>
        <v>870</v>
      </c>
      <c r="K60" s="10">
        <f>(H60+I60*0)*Parameter!$C$6</f>
        <v>1160</v>
      </c>
      <c r="L60" s="10">
        <f t="shared" si="2"/>
        <v>4470</v>
      </c>
      <c r="M60" s="13">
        <f t="shared" si="13"/>
        <v>0.35</v>
      </c>
      <c r="N60" s="12">
        <f t="shared" si="3"/>
        <v>0.22931034482758619</v>
      </c>
      <c r="O60" s="10">
        <f t="shared" si="14"/>
        <v>5800</v>
      </c>
      <c r="P60" s="10">
        <f>Parameter!$C$7*2+Parameter!$C$8*2</f>
        <v>800</v>
      </c>
      <c r="Q60" s="10">
        <f>O60*Parameter!$C$4</f>
        <v>870</v>
      </c>
      <c r="R60" s="10">
        <f>(O60+P60*0)*Parameter!$C$6</f>
        <v>1160</v>
      </c>
      <c r="S60" s="10">
        <f t="shared" si="4"/>
        <v>4570</v>
      </c>
      <c r="T60" s="13">
        <f t="shared" si="15"/>
        <v>0.35</v>
      </c>
      <c r="U60" s="12">
        <f t="shared" si="5"/>
        <v>0.21206896551724139</v>
      </c>
      <c r="V60" s="10">
        <f t="shared" si="16"/>
        <v>5800</v>
      </c>
      <c r="W60" s="10">
        <f t="shared" si="17"/>
        <v>400</v>
      </c>
      <c r="X60" s="10">
        <f>V60*Parameter!$C$4</f>
        <v>870</v>
      </c>
      <c r="Y60" s="10">
        <f>(V60+W60*0)*Parameter!$C$6</f>
        <v>1160</v>
      </c>
      <c r="Z60" s="10">
        <f t="shared" si="6"/>
        <v>4170</v>
      </c>
      <c r="AA60" s="13">
        <f t="shared" si="18"/>
        <v>0.35</v>
      </c>
      <c r="AB60" s="12">
        <f t="shared" si="7"/>
        <v>0.2810344827586207</v>
      </c>
    </row>
    <row r="61" spans="1:28" s="10" customFormat="1" x14ac:dyDescent="0.2">
      <c r="A61" s="9">
        <f t="shared" si="8"/>
        <v>5900</v>
      </c>
      <c r="B61" s="10">
        <f t="shared" si="9"/>
        <v>300</v>
      </c>
      <c r="C61" s="10">
        <f>A61*Parameter!$C$4</f>
        <v>885</v>
      </c>
      <c r="D61" s="10">
        <f>(A61+B61*0)*Parameter!$C$6</f>
        <v>1180</v>
      </c>
      <c r="E61" s="10">
        <f t="shared" si="0"/>
        <v>4135</v>
      </c>
      <c r="F61" s="13">
        <f t="shared" si="10"/>
        <v>0.35</v>
      </c>
      <c r="G61" s="12">
        <f t="shared" si="1"/>
        <v>0.29915254237288136</v>
      </c>
      <c r="H61" s="10">
        <f t="shared" si="11"/>
        <v>5900</v>
      </c>
      <c r="I61" s="10">
        <f t="shared" si="12"/>
        <v>700</v>
      </c>
      <c r="J61" s="10">
        <f>H61*Parameter!$C$4</f>
        <v>885</v>
      </c>
      <c r="K61" s="10">
        <f>(H61+I61*0)*Parameter!$C$6</f>
        <v>1180</v>
      </c>
      <c r="L61" s="10">
        <f t="shared" si="2"/>
        <v>4535</v>
      </c>
      <c r="M61" s="13">
        <f t="shared" si="13"/>
        <v>0.35</v>
      </c>
      <c r="N61" s="12">
        <f t="shared" si="3"/>
        <v>0.23135593220338982</v>
      </c>
      <c r="O61" s="10">
        <f t="shared" si="14"/>
        <v>5900</v>
      </c>
      <c r="P61" s="10">
        <f>Parameter!$C$7*2+Parameter!$C$8*2</f>
        <v>800</v>
      </c>
      <c r="Q61" s="10">
        <f>O61*Parameter!$C$4</f>
        <v>885</v>
      </c>
      <c r="R61" s="10">
        <f>(O61+P61*0)*Parameter!$C$6</f>
        <v>1180</v>
      </c>
      <c r="S61" s="10">
        <f t="shared" si="4"/>
        <v>4635</v>
      </c>
      <c r="T61" s="13">
        <f t="shared" si="15"/>
        <v>0.35</v>
      </c>
      <c r="U61" s="12">
        <f t="shared" si="5"/>
        <v>0.21440677966101696</v>
      </c>
      <c r="V61" s="10">
        <f t="shared" si="16"/>
        <v>5900</v>
      </c>
      <c r="W61" s="10">
        <f t="shared" si="17"/>
        <v>400</v>
      </c>
      <c r="X61" s="10">
        <f>V61*Parameter!$C$4</f>
        <v>885</v>
      </c>
      <c r="Y61" s="10">
        <f>(V61+W61*0)*Parameter!$C$6</f>
        <v>1180</v>
      </c>
      <c r="Z61" s="10">
        <f t="shared" si="6"/>
        <v>4235</v>
      </c>
      <c r="AA61" s="13">
        <f t="shared" si="18"/>
        <v>0.35</v>
      </c>
      <c r="AB61" s="12">
        <f t="shared" si="7"/>
        <v>0.28220338983050847</v>
      </c>
    </row>
    <row r="62" spans="1:28" s="10" customFormat="1" x14ac:dyDescent="0.2">
      <c r="A62" s="9">
        <f t="shared" si="8"/>
        <v>6000</v>
      </c>
      <c r="B62" s="10">
        <f t="shared" si="9"/>
        <v>300</v>
      </c>
      <c r="C62" s="10">
        <f>A62*Parameter!$C$4</f>
        <v>900</v>
      </c>
      <c r="D62" s="10">
        <f>(A62+B62*0)*Parameter!$C$6</f>
        <v>1200</v>
      </c>
      <c r="E62" s="10">
        <f t="shared" si="0"/>
        <v>4200</v>
      </c>
      <c r="F62" s="13">
        <f t="shared" si="10"/>
        <v>0.35</v>
      </c>
      <c r="G62" s="12">
        <f t="shared" si="1"/>
        <v>0.3</v>
      </c>
      <c r="H62" s="10">
        <f t="shared" si="11"/>
        <v>6000</v>
      </c>
      <c r="I62" s="10">
        <f t="shared" si="12"/>
        <v>700</v>
      </c>
      <c r="J62" s="10">
        <f>H62*Parameter!$C$4</f>
        <v>900</v>
      </c>
      <c r="K62" s="10">
        <f>(H62+I62*0)*Parameter!$C$6</f>
        <v>1200</v>
      </c>
      <c r="L62" s="10">
        <f t="shared" si="2"/>
        <v>4600</v>
      </c>
      <c r="M62" s="13">
        <f t="shared" si="13"/>
        <v>0.35</v>
      </c>
      <c r="N62" s="12">
        <f t="shared" si="3"/>
        <v>0.23333333333333334</v>
      </c>
      <c r="O62" s="10">
        <f t="shared" si="14"/>
        <v>6000</v>
      </c>
      <c r="P62" s="10">
        <f>Parameter!$C$7*2+Parameter!$C$8*2</f>
        <v>800</v>
      </c>
      <c r="Q62" s="10">
        <f>O62*Parameter!$C$4</f>
        <v>900</v>
      </c>
      <c r="R62" s="10">
        <f>(O62+P62*0)*Parameter!$C$6</f>
        <v>1200</v>
      </c>
      <c r="S62" s="10">
        <f t="shared" si="4"/>
        <v>4700</v>
      </c>
      <c r="T62" s="13">
        <f t="shared" si="15"/>
        <v>0.35</v>
      </c>
      <c r="U62" s="12">
        <f t="shared" si="5"/>
        <v>0.21666666666666667</v>
      </c>
      <c r="V62" s="10">
        <f t="shared" si="16"/>
        <v>6000</v>
      </c>
      <c r="W62" s="10">
        <f t="shared" si="17"/>
        <v>400</v>
      </c>
      <c r="X62" s="10">
        <f>V62*Parameter!$C$4</f>
        <v>900</v>
      </c>
      <c r="Y62" s="10">
        <f>(V62+W62*0)*Parameter!$C$6</f>
        <v>1200</v>
      </c>
      <c r="Z62" s="10">
        <f t="shared" si="6"/>
        <v>4300</v>
      </c>
      <c r="AA62" s="13">
        <f t="shared" si="18"/>
        <v>0.35</v>
      </c>
      <c r="AB62" s="12">
        <f t="shared" si="7"/>
        <v>0.28333333333333333</v>
      </c>
    </row>
    <row r="63" spans="1:28" s="10" customFormat="1" x14ac:dyDescent="0.2">
      <c r="A63" s="9">
        <f t="shared" si="8"/>
        <v>6100</v>
      </c>
      <c r="B63" s="10">
        <f t="shared" si="9"/>
        <v>300</v>
      </c>
      <c r="C63" s="10">
        <f>A63*Parameter!$C$4</f>
        <v>915</v>
      </c>
      <c r="D63" s="10">
        <f>(A63+B63*0)*Parameter!$C$6</f>
        <v>1220</v>
      </c>
      <c r="E63" s="10">
        <f t="shared" si="0"/>
        <v>4265</v>
      </c>
      <c r="F63" s="13">
        <f t="shared" si="10"/>
        <v>0.35</v>
      </c>
      <c r="G63" s="12">
        <f t="shared" si="1"/>
        <v>0.30081967213114752</v>
      </c>
      <c r="H63" s="10">
        <f t="shared" si="11"/>
        <v>6100</v>
      </c>
      <c r="I63" s="10">
        <f t="shared" si="12"/>
        <v>700</v>
      </c>
      <c r="J63" s="10">
        <f>H63*Parameter!$C$4</f>
        <v>915</v>
      </c>
      <c r="K63" s="10">
        <f>(H63+I63*0)*Parameter!$C$6</f>
        <v>1220</v>
      </c>
      <c r="L63" s="10">
        <f t="shared" si="2"/>
        <v>4665</v>
      </c>
      <c r="M63" s="13">
        <f t="shared" si="13"/>
        <v>0.35</v>
      </c>
      <c r="N63" s="12">
        <f t="shared" si="3"/>
        <v>0.23524590163934425</v>
      </c>
      <c r="O63" s="10">
        <f t="shared" si="14"/>
        <v>6100</v>
      </c>
      <c r="P63" s="10">
        <f>Parameter!$C$7*2+Parameter!$C$8*2</f>
        <v>800</v>
      </c>
      <c r="Q63" s="10">
        <f>O63*Parameter!$C$4</f>
        <v>915</v>
      </c>
      <c r="R63" s="10">
        <f>(O63+P63*0)*Parameter!$C$6</f>
        <v>1220</v>
      </c>
      <c r="S63" s="10">
        <f t="shared" si="4"/>
        <v>4765</v>
      </c>
      <c r="T63" s="13">
        <f t="shared" si="15"/>
        <v>0.35</v>
      </c>
      <c r="U63" s="12">
        <f t="shared" si="5"/>
        <v>0.21885245901639344</v>
      </c>
      <c r="V63" s="10">
        <f t="shared" si="16"/>
        <v>6100</v>
      </c>
      <c r="W63" s="10">
        <f t="shared" si="17"/>
        <v>400</v>
      </c>
      <c r="X63" s="10">
        <f>V63*Parameter!$C$4</f>
        <v>915</v>
      </c>
      <c r="Y63" s="10">
        <f>(V63+W63*0)*Parameter!$C$6</f>
        <v>1220</v>
      </c>
      <c r="Z63" s="10">
        <f t="shared" si="6"/>
        <v>4365</v>
      </c>
      <c r="AA63" s="13">
        <f t="shared" si="18"/>
        <v>0.35</v>
      </c>
      <c r="AB63" s="12">
        <f t="shared" si="7"/>
        <v>0.28442622950819674</v>
      </c>
    </row>
    <row r="64" spans="1:28" s="10" customFormat="1" x14ac:dyDescent="0.2">
      <c r="A64" s="9">
        <f t="shared" si="8"/>
        <v>6200</v>
      </c>
      <c r="B64" s="10">
        <f t="shared" si="9"/>
        <v>300</v>
      </c>
      <c r="C64" s="10">
        <f>A64*Parameter!$C$4</f>
        <v>930</v>
      </c>
      <c r="D64" s="10">
        <f>(A64+B64*0)*Parameter!$C$6</f>
        <v>1240</v>
      </c>
      <c r="E64" s="10">
        <f t="shared" si="0"/>
        <v>4330</v>
      </c>
      <c r="F64" s="13">
        <f t="shared" si="10"/>
        <v>0.35</v>
      </c>
      <c r="G64" s="12">
        <f t="shared" si="1"/>
        <v>0.30161290322580647</v>
      </c>
      <c r="H64" s="10">
        <f t="shared" si="11"/>
        <v>6200</v>
      </c>
      <c r="I64" s="10">
        <f t="shared" si="12"/>
        <v>700</v>
      </c>
      <c r="J64" s="10">
        <f>H64*Parameter!$C$4</f>
        <v>930</v>
      </c>
      <c r="K64" s="10">
        <f>(H64+I64*0)*Parameter!$C$6</f>
        <v>1240</v>
      </c>
      <c r="L64" s="10">
        <f t="shared" si="2"/>
        <v>4730</v>
      </c>
      <c r="M64" s="13">
        <f t="shared" si="13"/>
        <v>0.35</v>
      </c>
      <c r="N64" s="12">
        <f t="shared" si="3"/>
        <v>0.23709677419354838</v>
      </c>
      <c r="O64" s="10">
        <f t="shared" si="14"/>
        <v>6200</v>
      </c>
      <c r="P64" s="10">
        <f>Parameter!$C$7*2+Parameter!$C$8*2</f>
        <v>800</v>
      </c>
      <c r="Q64" s="10">
        <f>O64*Parameter!$C$4</f>
        <v>930</v>
      </c>
      <c r="R64" s="10">
        <f>(O64+P64*0)*Parameter!$C$6</f>
        <v>1240</v>
      </c>
      <c r="S64" s="10">
        <f t="shared" si="4"/>
        <v>4830</v>
      </c>
      <c r="T64" s="13">
        <f t="shared" si="15"/>
        <v>0.35</v>
      </c>
      <c r="U64" s="12">
        <f t="shared" si="5"/>
        <v>0.22096774193548388</v>
      </c>
      <c r="V64" s="10">
        <f t="shared" si="16"/>
        <v>6200</v>
      </c>
      <c r="W64" s="10">
        <f t="shared" si="17"/>
        <v>400</v>
      </c>
      <c r="X64" s="10">
        <f>V64*Parameter!$C$4</f>
        <v>930</v>
      </c>
      <c r="Y64" s="10">
        <f>(V64+W64*0)*Parameter!$C$6</f>
        <v>1240</v>
      </c>
      <c r="Z64" s="10">
        <f t="shared" si="6"/>
        <v>4430</v>
      </c>
      <c r="AA64" s="13">
        <f t="shared" si="18"/>
        <v>0.35</v>
      </c>
      <c r="AB64" s="12">
        <f t="shared" si="7"/>
        <v>0.28548387096774192</v>
      </c>
    </row>
    <row r="65" spans="1:28" s="10" customFormat="1" x14ac:dyDescent="0.2">
      <c r="A65" s="9">
        <f t="shared" si="8"/>
        <v>6300</v>
      </c>
      <c r="B65" s="10">
        <f t="shared" si="9"/>
        <v>300</v>
      </c>
      <c r="C65" s="10">
        <f>A65*Parameter!$C$4</f>
        <v>945</v>
      </c>
      <c r="D65" s="10">
        <f>(A65+B65*0)*Parameter!$C$6</f>
        <v>1260</v>
      </c>
      <c r="E65" s="10">
        <f t="shared" si="0"/>
        <v>4395</v>
      </c>
      <c r="F65" s="13">
        <f t="shared" si="10"/>
        <v>0.35</v>
      </c>
      <c r="G65" s="12">
        <f t="shared" si="1"/>
        <v>0.30238095238095236</v>
      </c>
      <c r="H65" s="10">
        <f t="shared" si="11"/>
        <v>6300</v>
      </c>
      <c r="I65" s="10">
        <f t="shared" si="12"/>
        <v>700</v>
      </c>
      <c r="J65" s="10">
        <f>H65*Parameter!$C$4</f>
        <v>945</v>
      </c>
      <c r="K65" s="10">
        <f>(H65+I65*0)*Parameter!$C$6</f>
        <v>1260</v>
      </c>
      <c r="L65" s="10">
        <f t="shared" si="2"/>
        <v>4795</v>
      </c>
      <c r="M65" s="13">
        <f t="shared" si="13"/>
        <v>0.35</v>
      </c>
      <c r="N65" s="12">
        <f t="shared" si="3"/>
        <v>0.2388888888888889</v>
      </c>
      <c r="O65" s="10">
        <f t="shared" si="14"/>
        <v>6300</v>
      </c>
      <c r="P65" s="10">
        <f>Parameter!$C$7*2+Parameter!$C$8*2</f>
        <v>800</v>
      </c>
      <c r="Q65" s="10">
        <f>O65*Parameter!$C$4</f>
        <v>945</v>
      </c>
      <c r="R65" s="10">
        <f>(O65+P65*0)*Parameter!$C$6</f>
        <v>1260</v>
      </c>
      <c r="S65" s="10">
        <f t="shared" si="4"/>
        <v>4895</v>
      </c>
      <c r="T65" s="13">
        <f t="shared" si="15"/>
        <v>0.35</v>
      </c>
      <c r="U65" s="12">
        <f t="shared" si="5"/>
        <v>0.22301587301587303</v>
      </c>
      <c r="V65" s="10">
        <f t="shared" si="16"/>
        <v>6300</v>
      </c>
      <c r="W65" s="10">
        <f t="shared" si="17"/>
        <v>400</v>
      </c>
      <c r="X65" s="10">
        <f>V65*Parameter!$C$4</f>
        <v>945</v>
      </c>
      <c r="Y65" s="10">
        <f>(V65+W65*0)*Parameter!$C$6</f>
        <v>1260</v>
      </c>
      <c r="Z65" s="10">
        <f t="shared" si="6"/>
        <v>4495</v>
      </c>
      <c r="AA65" s="13">
        <f t="shared" si="18"/>
        <v>0.35</v>
      </c>
      <c r="AB65" s="12">
        <f t="shared" si="7"/>
        <v>0.28650793650793649</v>
      </c>
    </row>
    <row r="66" spans="1:28" s="10" customFormat="1" x14ac:dyDescent="0.2">
      <c r="A66" s="9">
        <f t="shared" si="8"/>
        <v>6400</v>
      </c>
      <c r="B66" s="10">
        <f t="shared" si="9"/>
        <v>300</v>
      </c>
      <c r="C66" s="10">
        <f>A66*Parameter!$C$4</f>
        <v>960</v>
      </c>
      <c r="D66" s="10">
        <f>(A66+B66*0)*Parameter!$C$6</f>
        <v>1280</v>
      </c>
      <c r="E66" s="10">
        <f t="shared" si="0"/>
        <v>4460</v>
      </c>
      <c r="F66" s="13">
        <f t="shared" si="10"/>
        <v>0.35</v>
      </c>
      <c r="G66" s="12">
        <f t="shared" si="1"/>
        <v>0.30312499999999998</v>
      </c>
      <c r="H66" s="10">
        <f t="shared" si="11"/>
        <v>6400</v>
      </c>
      <c r="I66" s="10">
        <f t="shared" si="12"/>
        <v>700</v>
      </c>
      <c r="J66" s="10">
        <f>H66*Parameter!$C$4</f>
        <v>960</v>
      </c>
      <c r="K66" s="10">
        <f>(H66+I66*0)*Parameter!$C$6</f>
        <v>1280</v>
      </c>
      <c r="L66" s="10">
        <f t="shared" si="2"/>
        <v>4860</v>
      </c>
      <c r="M66" s="13">
        <f t="shared" si="13"/>
        <v>0.35</v>
      </c>
      <c r="N66" s="12">
        <f t="shared" si="3"/>
        <v>0.24062500000000001</v>
      </c>
      <c r="O66" s="10">
        <f t="shared" si="14"/>
        <v>6400</v>
      </c>
      <c r="P66" s="10">
        <f>Parameter!$C$7*2+Parameter!$C$8*2</f>
        <v>800</v>
      </c>
      <c r="Q66" s="10">
        <f>O66*Parameter!$C$4</f>
        <v>960</v>
      </c>
      <c r="R66" s="10">
        <f>(O66+P66*0)*Parameter!$C$6</f>
        <v>1280</v>
      </c>
      <c r="S66" s="10">
        <f t="shared" si="4"/>
        <v>4960</v>
      </c>
      <c r="T66" s="13">
        <f t="shared" si="15"/>
        <v>0.35</v>
      </c>
      <c r="U66" s="12">
        <f t="shared" si="5"/>
        <v>0.22500000000000001</v>
      </c>
      <c r="V66" s="10">
        <f t="shared" si="16"/>
        <v>6400</v>
      </c>
      <c r="W66" s="10">
        <f t="shared" si="17"/>
        <v>400</v>
      </c>
      <c r="X66" s="10">
        <f>V66*Parameter!$C$4</f>
        <v>960</v>
      </c>
      <c r="Y66" s="10">
        <f>(V66+W66*0)*Parameter!$C$6</f>
        <v>1280</v>
      </c>
      <c r="Z66" s="10">
        <f t="shared" si="6"/>
        <v>4560</v>
      </c>
      <c r="AA66" s="13">
        <f t="shared" si="18"/>
        <v>0.35</v>
      </c>
      <c r="AB66" s="12">
        <f t="shared" si="7"/>
        <v>0.28749999999999998</v>
      </c>
    </row>
    <row r="67" spans="1:28" s="10" customFormat="1" x14ac:dyDescent="0.2">
      <c r="A67" s="9">
        <f t="shared" si="8"/>
        <v>6500</v>
      </c>
      <c r="B67" s="10">
        <f t="shared" si="9"/>
        <v>300</v>
      </c>
      <c r="C67" s="10">
        <f>A67*Parameter!$C$4</f>
        <v>975</v>
      </c>
      <c r="D67" s="10">
        <f>(A67+B67*0)*Parameter!$C$6</f>
        <v>1300</v>
      </c>
      <c r="E67" s="10">
        <f t="shared" ref="E67:E130" si="19">A67+B67-C67-D67</f>
        <v>4525</v>
      </c>
      <c r="F67" s="13">
        <f t="shared" si="10"/>
        <v>0.35</v>
      </c>
      <c r="G67" s="12">
        <f t="shared" ref="G67:G130" si="20">(C67+D67-B67)/A67</f>
        <v>0.30384615384615382</v>
      </c>
      <c r="H67" s="10">
        <f t="shared" si="11"/>
        <v>6500</v>
      </c>
      <c r="I67" s="10">
        <f t="shared" si="12"/>
        <v>700</v>
      </c>
      <c r="J67" s="10">
        <f>H67*Parameter!$C$4</f>
        <v>975</v>
      </c>
      <c r="K67" s="10">
        <f>(H67+I67*0)*Parameter!$C$6</f>
        <v>1300</v>
      </c>
      <c r="L67" s="10">
        <f t="shared" ref="L67:L130" si="21">H67+I67-J67-K67</f>
        <v>4925</v>
      </c>
      <c r="M67" s="13">
        <f t="shared" si="13"/>
        <v>0.35</v>
      </c>
      <c r="N67" s="12">
        <f t="shared" ref="N67:N130" si="22">(J67+K67-I67)/H67</f>
        <v>0.24230769230769231</v>
      </c>
      <c r="O67" s="10">
        <f t="shared" si="14"/>
        <v>6500</v>
      </c>
      <c r="P67" s="10">
        <f>Parameter!$C$7*2+Parameter!$C$8*2</f>
        <v>800</v>
      </c>
      <c r="Q67" s="10">
        <f>O67*Parameter!$C$4</f>
        <v>975</v>
      </c>
      <c r="R67" s="10">
        <f>(O67+P67*0)*Parameter!$C$6</f>
        <v>1300</v>
      </c>
      <c r="S67" s="10">
        <f t="shared" ref="S67:S130" si="23">O67+P67-Q67-R67</f>
        <v>5025</v>
      </c>
      <c r="T67" s="13">
        <f t="shared" si="15"/>
        <v>0.35</v>
      </c>
      <c r="U67" s="12">
        <f t="shared" ref="U67:U130" si="24">(Q67+R67-P67)/O67</f>
        <v>0.22692307692307692</v>
      </c>
      <c r="V67" s="10">
        <f t="shared" si="16"/>
        <v>6500</v>
      </c>
      <c r="W67" s="10">
        <f t="shared" si="17"/>
        <v>400</v>
      </c>
      <c r="X67" s="10">
        <f>V67*Parameter!$C$4</f>
        <v>975</v>
      </c>
      <c r="Y67" s="10">
        <f>(V67+W67*0)*Parameter!$C$6</f>
        <v>1300</v>
      </c>
      <c r="Z67" s="10">
        <f t="shared" ref="Z67:Z130" si="25">V67+W67-X67-Y67</f>
        <v>4625</v>
      </c>
      <c r="AA67" s="13">
        <f t="shared" si="18"/>
        <v>0.35</v>
      </c>
      <c r="AB67" s="12">
        <f t="shared" ref="AB67:AB130" si="26">(X67+Y67-W67)/V67</f>
        <v>0.28846153846153844</v>
      </c>
    </row>
    <row r="68" spans="1:28" s="10" customFormat="1" x14ac:dyDescent="0.2">
      <c r="A68" s="9">
        <f t="shared" ref="A68:A131" si="27">A67+100</f>
        <v>6600</v>
      </c>
      <c r="B68" s="10">
        <f t="shared" ref="B68:B131" si="28">B67</f>
        <v>300</v>
      </c>
      <c r="C68" s="10">
        <f>A68*Parameter!$C$4</f>
        <v>990</v>
      </c>
      <c r="D68" s="10">
        <f>(A68+B68*0)*Parameter!$C$6</f>
        <v>1320</v>
      </c>
      <c r="E68" s="10">
        <f t="shared" si="19"/>
        <v>4590</v>
      </c>
      <c r="F68" s="13">
        <f t="shared" ref="F68:F131" si="29">((C68+D68)-(C67+D67))/(A68-A67)</f>
        <v>0.35</v>
      </c>
      <c r="G68" s="12">
        <f t="shared" si="20"/>
        <v>0.30454545454545456</v>
      </c>
      <c r="H68" s="10">
        <f t="shared" ref="H68:H131" si="30">H67+100</f>
        <v>6600</v>
      </c>
      <c r="I68" s="10">
        <f t="shared" ref="I68:I131" si="31">I67</f>
        <v>700</v>
      </c>
      <c r="J68" s="10">
        <f>H68*Parameter!$C$4</f>
        <v>990</v>
      </c>
      <c r="K68" s="10">
        <f>(H68+I68*0)*Parameter!$C$6</f>
        <v>1320</v>
      </c>
      <c r="L68" s="10">
        <f t="shared" si="21"/>
        <v>4990</v>
      </c>
      <c r="M68" s="13">
        <f t="shared" ref="M68:M131" si="32">((J68+K68)-(J67+K67))/(H68-H67)</f>
        <v>0.35</v>
      </c>
      <c r="N68" s="12">
        <f t="shared" si="22"/>
        <v>0.24393939393939393</v>
      </c>
      <c r="O68" s="10">
        <f t="shared" ref="O68:O131" si="33">O67+100</f>
        <v>6600</v>
      </c>
      <c r="P68" s="10">
        <f>Parameter!$C$7*2+Parameter!$C$8*2</f>
        <v>800</v>
      </c>
      <c r="Q68" s="10">
        <f>O68*Parameter!$C$4</f>
        <v>990</v>
      </c>
      <c r="R68" s="10">
        <f>(O68+P68*0)*Parameter!$C$6</f>
        <v>1320</v>
      </c>
      <c r="S68" s="10">
        <f t="shared" si="23"/>
        <v>5090</v>
      </c>
      <c r="T68" s="13">
        <f t="shared" ref="T68:T131" si="34">((Q68+R68)-(Q67+R67))/(O68-O67)</f>
        <v>0.35</v>
      </c>
      <c r="U68" s="12">
        <f t="shared" si="24"/>
        <v>0.22878787878787879</v>
      </c>
      <c r="V68" s="10">
        <f t="shared" ref="V68:V131" si="35">V67+100</f>
        <v>6600</v>
      </c>
      <c r="W68" s="10">
        <f t="shared" ref="W68:W131" si="36">W67</f>
        <v>400</v>
      </c>
      <c r="X68" s="10">
        <f>V68*Parameter!$C$4</f>
        <v>990</v>
      </c>
      <c r="Y68" s="10">
        <f>(V68+W68*0)*Parameter!$C$6</f>
        <v>1320</v>
      </c>
      <c r="Z68" s="10">
        <f t="shared" si="25"/>
        <v>4690</v>
      </c>
      <c r="AA68" s="13">
        <f t="shared" ref="AA68:AA131" si="37">((X68+Y68)-(X67+Y67))/(V68-V67)</f>
        <v>0.35</v>
      </c>
      <c r="AB68" s="12">
        <f t="shared" si="26"/>
        <v>0.28939393939393937</v>
      </c>
    </row>
    <row r="69" spans="1:28" s="10" customFormat="1" x14ac:dyDescent="0.2">
      <c r="A69" s="9">
        <f t="shared" si="27"/>
        <v>6700</v>
      </c>
      <c r="B69" s="10">
        <f t="shared" si="28"/>
        <v>300</v>
      </c>
      <c r="C69" s="10">
        <f>A69*Parameter!$C$4</f>
        <v>1005</v>
      </c>
      <c r="D69" s="10">
        <f>(A69+B69*0)*Parameter!$C$6</f>
        <v>1340</v>
      </c>
      <c r="E69" s="10">
        <f t="shared" si="19"/>
        <v>4655</v>
      </c>
      <c r="F69" s="13">
        <f t="shared" si="29"/>
        <v>0.35</v>
      </c>
      <c r="G69" s="12">
        <f t="shared" si="20"/>
        <v>0.30522388059701494</v>
      </c>
      <c r="H69" s="10">
        <f t="shared" si="30"/>
        <v>6700</v>
      </c>
      <c r="I69" s="10">
        <f t="shared" si="31"/>
        <v>700</v>
      </c>
      <c r="J69" s="10">
        <f>H69*Parameter!$C$4</f>
        <v>1005</v>
      </c>
      <c r="K69" s="10">
        <f>(H69+I69*0)*Parameter!$C$6</f>
        <v>1340</v>
      </c>
      <c r="L69" s="10">
        <f t="shared" si="21"/>
        <v>5055</v>
      </c>
      <c r="M69" s="13">
        <f t="shared" si="32"/>
        <v>0.35</v>
      </c>
      <c r="N69" s="12">
        <f t="shared" si="22"/>
        <v>0.2455223880597015</v>
      </c>
      <c r="O69" s="10">
        <f t="shared" si="33"/>
        <v>6700</v>
      </c>
      <c r="P69" s="10">
        <f>Parameter!$C$7*2+Parameter!$C$8*2</f>
        <v>800</v>
      </c>
      <c r="Q69" s="10">
        <f>O69*Parameter!$C$4</f>
        <v>1005</v>
      </c>
      <c r="R69" s="10">
        <f>(O69+P69*0)*Parameter!$C$6</f>
        <v>1340</v>
      </c>
      <c r="S69" s="10">
        <f t="shared" si="23"/>
        <v>5155</v>
      </c>
      <c r="T69" s="13">
        <f t="shared" si="34"/>
        <v>0.35</v>
      </c>
      <c r="U69" s="12">
        <f t="shared" si="24"/>
        <v>0.23059701492537313</v>
      </c>
      <c r="V69" s="10">
        <f t="shared" si="35"/>
        <v>6700</v>
      </c>
      <c r="W69" s="10">
        <f t="shared" si="36"/>
        <v>400</v>
      </c>
      <c r="X69" s="10">
        <f>V69*Parameter!$C$4</f>
        <v>1005</v>
      </c>
      <c r="Y69" s="10">
        <f>(V69+W69*0)*Parameter!$C$6</f>
        <v>1340</v>
      </c>
      <c r="Z69" s="10">
        <f t="shared" si="25"/>
        <v>4755</v>
      </c>
      <c r="AA69" s="13">
        <f t="shared" si="37"/>
        <v>0.35</v>
      </c>
      <c r="AB69" s="12">
        <f t="shared" si="26"/>
        <v>0.29029850746268659</v>
      </c>
    </row>
    <row r="70" spans="1:28" s="10" customFormat="1" x14ac:dyDescent="0.2">
      <c r="A70" s="9">
        <f t="shared" si="27"/>
        <v>6800</v>
      </c>
      <c r="B70" s="10">
        <f t="shared" si="28"/>
        <v>300</v>
      </c>
      <c r="C70" s="10">
        <f>A70*Parameter!$C$4</f>
        <v>1020</v>
      </c>
      <c r="D70" s="10">
        <f>(A70+B70*0)*Parameter!$C$6</f>
        <v>1360</v>
      </c>
      <c r="E70" s="10">
        <f t="shared" si="19"/>
        <v>4720</v>
      </c>
      <c r="F70" s="13">
        <f t="shared" si="29"/>
        <v>0.35</v>
      </c>
      <c r="G70" s="12">
        <f t="shared" si="20"/>
        <v>0.30588235294117649</v>
      </c>
      <c r="H70" s="10">
        <f t="shared" si="30"/>
        <v>6800</v>
      </c>
      <c r="I70" s="10">
        <f t="shared" si="31"/>
        <v>700</v>
      </c>
      <c r="J70" s="10">
        <f>H70*Parameter!$C$4</f>
        <v>1020</v>
      </c>
      <c r="K70" s="10">
        <f>(H70+I70*0)*Parameter!$C$6</f>
        <v>1360</v>
      </c>
      <c r="L70" s="10">
        <f t="shared" si="21"/>
        <v>5120</v>
      </c>
      <c r="M70" s="13">
        <f t="shared" si="32"/>
        <v>0.35</v>
      </c>
      <c r="N70" s="12">
        <f t="shared" si="22"/>
        <v>0.24705882352941178</v>
      </c>
      <c r="O70" s="10">
        <f t="shared" si="33"/>
        <v>6800</v>
      </c>
      <c r="P70" s="10">
        <f>Parameter!$C$7*2+Parameter!$C$8*2</f>
        <v>800</v>
      </c>
      <c r="Q70" s="10">
        <f>O70*Parameter!$C$4</f>
        <v>1020</v>
      </c>
      <c r="R70" s="10">
        <f>(O70+P70*0)*Parameter!$C$6</f>
        <v>1360</v>
      </c>
      <c r="S70" s="10">
        <f t="shared" si="23"/>
        <v>5220</v>
      </c>
      <c r="T70" s="13">
        <f t="shared" si="34"/>
        <v>0.35</v>
      </c>
      <c r="U70" s="12">
        <f t="shared" si="24"/>
        <v>0.2323529411764706</v>
      </c>
      <c r="V70" s="10">
        <f t="shared" si="35"/>
        <v>6800</v>
      </c>
      <c r="W70" s="10">
        <f t="shared" si="36"/>
        <v>400</v>
      </c>
      <c r="X70" s="10">
        <f>V70*Parameter!$C$4</f>
        <v>1020</v>
      </c>
      <c r="Y70" s="10">
        <f>(V70+W70*0)*Parameter!$C$6</f>
        <v>1360</v>
      </c>
      <c r="Z70" s="10">
        <f t="shared" si="25"/>
        <v>4820</v>
      </c>
      <c r="AA70" s="13">
        <f t="shared" si="37"/>
        <v>0.35</v>
      </c>
      <c r="AB70" s="12">
        <f t="shared" si="26"/>
        <v>0.29117647058823531</v>
      </c>
    </row>
    <row r="71" spans="1:28" s="10" customFormat="1" x14ac:dyDescent="0.2">
      <c r="A71" s="9">
        <f t="shared" si="27"/>
        <v>6900</v>
      </c>
      <c r="B71" s="10">
        <f t="shared" si="28"/>
        <v>300</v>
      </c>
      <c r="C71" s="10">
        <f>A71*Parameter!$C$4</f>
        <v>1035</v>
      </c>
      <c r="D71" s="10">
        <f>(A71+B71*0)*Parameter!$C$6</f>
        <v>1380</v>
      </c>
      <c r="E71" s="10">
        <f t="shared" si="19"/>
        <v>4785</v>
      </c>
      <c r="F71" s="13">
        <f t="shared" si="29"/>
        <v>0.35</v>
      </c>
      <c r="G71" s="12">
        <f t="shared" si="20"/>
        <v>0.30652173913043479</v>
      </c>
      <c r="H71" s="10">
        <f t="shared" si="30"/>
        <v>6900</v>
      </c>
      <c r="I71" s="10">
        <f t="shared" si="31"/>
        <v>700</v>
      </c>
      <c r="J71" s="10">
        <f>H71*Parameter!$C$4</f>
        <v>1035</v>
      </c>
      <c r="K71" s="10">
        <f>(H71+I71*0)*Parameter!$C$6</f>
        <v>1380</v>
      </c>
      <c r="L71" s="10">
        <f t="shared" si="21"/>
        <v>5185</v>
      </c>
      <c r="M71" s="13">
        <f t="shared" si="32"/>
        <v>0.35</v>
      </c>
      <c r="N71" s="12">
        <f t="shared" si="22"/>
        <v>0.24855072463768116</v>
      </c>
      <c r="O71" s="10">
        <f t="shared" si="33"/>
        <v>6900</v>
      </c>
      <c r="P71" s="10">
        <f>Parameter!$C$7*2+Parameter!$C$8*2</f>
        <v>800</v>
      </c>
      <c r="Q71" s="10">
        <f>O71*Parameter!$C$4</f>
        <v>1035</v>
      </c>
      <c r="R71" s="10">
        <f>(O71+P71*0)*Parameter!$C$6</f>
        <v>1380</v>
      </c>
      <c r="S71" s="10">
        <f t="shared" si="23"/>
        <v>5285</v>
      </c>
      <c r="T71" s="13">
        <f t="shared" si="34"/>
        <v>0.35</v>
      </c>
      <c r="U71" s="12">
        <f t="shared" si="24"/>
        <v>0.23405797101449274</v>
      </c>
      <c r="V71" s="10">
        <f t="shared" si="35"/>
        <v>6900</v>
      </c>
      <c r="W71" s="10">
        <f t="shared" si="36"/>
        <v>400</v>
      </c>
      <c r="X71" s="10">
        <f>V71*Parameter!$C$4</f>
        <v>1035</v>
      </c>
      <c r="Y71" s="10">
        <f>(V71+W71*0)*Parameter!$C$6</f>
        <v>1380</v>
      </c>
      <c r="Z71" s="10">
        <f t="shared" si="25"/>
        <v>4885</v>
      </c>
      <c r="AA71" s="13">
        <f t="shared" si="37"/>
        <v>0.35</v>
      </c>
      <c r="AB71" s="12">
        <f t="shared" si="26"/>
        <v>0.29202898550724637</v>
      </c>
    </row>
    <row r="72" spans="1:28" s="10" customFormat="1" x14ac:dyDescent="0.2">
      <c r="A72" s="9">
        <f t="shared" si="27"/>
        <v>7000</v>
      </c>
      <c r="B72" s="10">
        <f t="shared" si="28"/>
        <v>300</v>
      </c>
      <c r="C72" s="10">
        <f>A72*Parameter!$C$4</f>
        <v>1050</v>
      </c>
      <c r="D72" s="10">
        <f>(A72+B72*0)*Parameter!$C$6</f>
        <v>1400</v>
      </c>
      <c r="E72" s="10">
        <f t="shared" si="19"/>
        <v>4850</v>
      </c>
      <c r="F72" s="13">
        <f t="shared" si="29"/>
        <v>0.35</v>
      </c>
      <c r="G72" s="12">
        <f t="shared" si="20"/>
        <v>0.30714285714285716</v>
      </c>
      <c r="H72" s="10">
        <f t="shared" si="30"/>
        <v>7000</v>
      </c>
      <c r="I72" s="10">
        <f t="shared" si="31"/>
        <v>700</v>
      </c>
      <c r="J72" s="10">
        <f>H72*Parameter!$C$4</f>
        <v>1050</v>
      </c>
      <c r="K72" s="10">
        <f>(H72+I72*0)*Parameter!$C$6</f>
        <v>1400</v>
      </c>
      <c r="L72" s="10">
        <f t="shared" si="21"/>
        <v>5250</v>
      </c>
      <c r="M72" s="13">
        <f t="shared" si="32"/>
        <v>0.35</v>
      </c>
      <c r="N72" s="12">
        <f t="shared" si="22"/>
        <v>0.25</v>
      </c>
      <c r="O72" s="10">
        <f t="shared" si="33"/>
        <v>7000</v>
      </c>
      <c r="P72" s="10">
        <f>Parameter!$C$7*2+Parameter!$C$8*2</f>
        <v>800</v>
      </c>
      <c r="Q72" s="10">
        <f>O72*Parameter!$C$4</f>
        <v>1050</v>
      </c>
      <c r="R72" s="10">
        <f>(O72+P72*0)*Parameter!$C$6</f>
        <v>1400</v>
      </c>
      <c r="S72" s="10">
        <f t="shared" si="23"/>
        <v>5350</v>
      </c>
      <c r="T72" s="13">
        <f t="shared" si="34"/>
        <v>0.35</v>
      </c>
      <c r="U72" s="12">
        <f t="shared" si="24"/>
        <v>0.23571428571428571</v>
      </c>
      <c r="V72" s="10">
        <f t="shared" si="35"/>
        <v>7000</v>
      </c>
      <c r="W72" s="10">
        <f t="shared" si="36"/>
        <v>400</v>
      </c>
      <c r="X72" s="10">
        <f>V72*Parameter!$C$4</f>
        <v>1050</v>
      </c>
      <c r="Y72" s="10">
        <f>(V72+W72*0)*Parameter!$C$6</f>
        <v>1400</v>
      </c>
      <c r="Z72" s="10">
        <f t="shared" si="25"/>
        <v>4950</v>
      </c>
      <c r="AA72" s="13">
        <f t="shared" si="37"/>
        <v>0.35</v>
      </c>
      <c r="AB72" s="12">
        <f t="shared" si="26"/>
        <v>0.29285714285714287</v>
      </c>
    </row>
    <row r="73" spans="1:28" s="10" customFormat="1" x14ac:dyDescent="0.2">
      <c r="A73" s="9">
        <f t="shared" si="27"/>
        <v>7100</v>
      </c>
      <c r="B73" s="10">
        <f t="shared" si="28"/>
        <v>300</v>
      </c>
      <c r="C73" s="10">
        <f>A73*Parameter!$C$4</f>
        <v>1065</v>
      </c>
      <c r="D73" s="10">
        <f>(A73+B73*0)*Parameter!$C$6</f>
        <v>1420</v>
      </c>
      <c r="E73" s="10">
        <f t="shared" si="19"/>
        <v>4915</v>
      </c>
      <c r="F73" s="13">
        <f t="shared" si="29"/>
        <v>0.35</v>
      </c>
      <c r="G73" s="12">
        <f t="shared" si="20"/>
        <v>0.30774647887323942</v>
      </c>
      <c r="H73" s="10">
        <f t="shared" si="30"/>
        <v>7100</v>
      </c>
      <c r="I73" s="10">
        <f t="shared" si="31"/>
        <v>700</v>
      </c>
      <c r="J73" s="10">
        <f>H73*Parameter!$C$4</f>
        <v>1065</v>
      </c>
      <c r="K73" s="10">
        <f>(H73+I73*0)*Parameter!$C$6</f>
        <v>1420</v>
      </c>
      <c r="L73" s="10">
        <f t="shared" si="21"/>
        <v>5315</v>
      </c>
      <c r="M73" s="13">
        <f t="shared" si="32"/>
        <v>0.35</v>
      </c>
      <c r="N73" s="12">
        <f t="shared" si="22"/>
        <v>0.25140845070422535</v>
      </c>
      <c r="O73" s="10">
        <f t="shared" si="33"/>
        <v>7100</v>
      </c>
      <c r="P73" s="10">
        <f>Parameter!$C$7*2+Parameter!$C$8*2</f>
        <v>800</v>
      </c>
      <c r="Q73" s="10">
        <f>O73*Parameter!$C$4</f>
        <v>1065</v>
      </c>
      <c r="R73" s="10">
        <f>(O73+P73*0)*Parameter!$C$6</f>
        <v>1420</v>
      </c>
      <c r="S73" s="10">
        <f t="shared" si="23"/>
        <v>5415</v>
      </c>
      <c r="T73" s="13">
        <f t="shared" si="34"/>
        <v>0.35</v>
      </c>
      <c r="U73" s="12">
        <f t="shared" si="24"/>
        <v>0.23732394366197182</v>
      </c>
      <c r="V73" s="10">
        <f t="shared" si="35"/>
        <v>7100</v>
      </c>
      <c r="W73" s="10">
        <f t="shared" si="36"/>
        <v>400</v>
      </c>
      <c r="X73" s="10">
        <f>V73*Parameter!$C$4</f>
        <v>1065</v>
      </c>
      <c r="Y73" s="10">
        <f>(V73+W73*0)*Parameter!$C$6</f>
        <v>1420</v>
      </c>
      <c r="Z73" s="10">
        <f t="shared" si="25"/>
        <v>5015</v>
      </c>
      <c r="AA73" s="13">
        <f t="shared" si="37"/>
        <v>0.35</v>
      </c>
      <c r="AB73" s="12">
        <f t="shared" si="26"/>
        <v>0.29366197183098591</v>
      </c>
    </row>
    <row r="74" spans="1:28" s="10" customFormat="1" x14ac:dyDescent="0.2">
      <c r="A74" s="9">
        <f t="shared" si="27"/>
        <v>7200</v>
      </c>
      <c r="B74" s="10">
        <f t="shared" si="28"/>
        <v>300</v>
      </c>
      <c r="C74" s="10">
        <f>A74*Parameter!$C$4</f>
        <v>1080</v>
      </c>
      <c r="D74" s="10">
        <f>(A74+B74*0)*Parameter!$C$6</f>
        <v>1440</v>
      </c>
      <c r="E74" s="10">
        <f t="shared" si="19"/>
        <v>4980</v>
      </c>
      <c r="F74" s="13">
        <f t="shared" si="29"/>
        <v>0.35</v>
      </c>
      <c r="G74" s="12">
        <f t="shared" si="20"/>
        <v>0.30833333333333335</v>
      </c>
      <c r="H74" s="10">
        <f t="shared" si="30"/>
        <v>7200</v>
      </c>
      <c r="I74" s="10">
        <f t="shared" si="31"/>
        <v>700</v>
      </c>
      <c r="J74" s="10">
        <f>H74*Parameter!$C$4</f>
        <v>1080</v>
      </c>
      <c r="K74" s="10">
        <f>(H74+I74*0)*Parameter!$C$6</f>
        <v>1440</v>
      </c>
      <c r="L74" s="10">
        <f t="shared" si="21"/>
        <v>5380</v>
      </c>
      <c r="M74" s="13">
        <f t="shared" si="32"/>
        <v>0.35</v>
      </c>
      <c r="N74" s="12">
        <f t="shared" si="22"/>
        <v>0.25277777777777777</v>
      </c>
      <c r="O74" s="10">
        <f t="shared" si="33"/>
        <v>7200</v>
      </c>
      <c r="P74" s="10">
        <f>Parameter!$C$7*2+Parameter!$C$8*2</f>
        <v>800</v>
      </c>
      <c r="Q74" s="10">
        <f>O74*Parameter!$C$4</f>
        <v>1080</v>
      </c>
      <c r="R74" s="10">
        <f>(O74+P74*0)*Parameter!$C$6</f>
        <v>1440</v>
      </c>
      <c r="S74" s="10">
        <f t="shared" si="23"/>
        <v>5480</v>
      </c>
      <c r="T74" s="13">
        <f t="shared" si="34"/>
        <v>0.35</v>
      </c>
      <c r="U74" s="12">
        <f t="shared" si="24"/>
        <v>0.2388888888888889</v>
      </c>
      <c r="V74" s="10">
        <f t="shared" si="35"/>
        <v>7200</v>
      </c>
      <c r="W74" s="10">
        <f t="shared" si="36"/>
        <v>400</v>
      </c>
      <c r="X74" s="10">
        <f>V74*Parameter!$C$4</f>
        <v>1080</v>
      </c>
      <c r="Y74" s="10">
        <f>(V74+W74*0)*Parameter!$C$6</f>
        <v>1440</v>
      </c>
      <c r="Z74" s="10">
        <f t="shared" si="25"/>
        <v>5080</v>
      </c>
      <c r="AA74" s="13">
        <f t="shared" si="37"/>
        <v>0.35</v>
      </c>
      <c r="AB74" s="12">
        <f t="shared" si="26"/>
        <v>0.29444444444444445</v>
      </c>
    </row>
    <row r="75" spans="1:28" s="10" customFormat="1" x14ac:dyDescent="0.2">
      <c r="A75" s="9">
        <f t="shared" si="27"/>
        <v>7300</v>
      </c>
      <c r="B75" s="10">
        <f t="shared" si="28"/>
        <v>300</v>
      </c>
      <c r="C75" s="10">
        <f>A75*Parameter!$C$4</f>
        <v>1095</v>
      </c>
      <c r="D75" s="10">
        <f>(A75+B75*0)*Parameter!$C$6</f>
        <v>1460</v>
      </c>
      <c r="E75" s="10">
        <f t="shared" si="19"/>
        <v>5045</v>
      </c>
      <c r="F75" s="13">
        <f t="shared" si="29"/>
        <v>0.35</v>
      </c>
      <c r="G75" s="12">
        <f t="shared" si="20"/>
        <v>0.30890410958904108</v>
      </c>
      <c r="H75" s="10">
        <f t="shared" si="30"/>
        <v>7300</v>
      </c>
      <c r="I75" s="10">
        <f t="shared" si="31"/>
        <v>700</v>
      </c>
      <c r="J75" s="10">
        <f>H75*Parameter!$C$4</f>
        <v>1095</v>
      </c>
      <c r="K75" s="10">
        <f>(H75+I75*0)*Parameter!$C$6</f>
        <v>1460</v>
      </c>
      <c r="L75" s="10">
        <f t="shared" si="21"/>
        <v>5445</v>
      </c>
      <c r="M75" s="13">
        <f t="shared" si="32"/>
        <v>0.35</v>
      </c>
      <c r="N75" s="12">
        <f t="shared" si="22"/>
        <v>0.25410958904109587</v>
      </c>
      <c r="O75" s="10">
        <f t="shared" si="33"/>
        <v>7300</v>
      </c>
      <c r="P75" s="10">
        <f>Parameter!$C$7*2+Parameter!$C$8*2</f>
        <v>800</v>
      </c>
      <c r="Q75" s="10">
        <f>O75*Parameter!$C$4</f>
        <v>1095</v>
      </c>
      <c r="R75" s="10">
        <f>(O75+P75*0)*Parameter!$C$6</f>
        <v>1460</v>
      </c>
      <c r="S75" s="10">
        <f t="shared" si="23"/>
        <v>5545</v>
      </c>
      <c r="T75" s="13">
        <f t="shared" si="34"/>
        <v>0.35</v>
      </c>
      <c r="U75" s="12">
        <f t="shared" si="24"/>
        <v>0.2404109589041096</v>
      </c>
      <c r="V75" s="10">
        <f t="shared" si="35"/>
        <v>7300</v>
      </c>
      <c r="W75" s="10">
        <f t="shared" si="36"/>
        <v>400</v>
      </c>
      <c r="X75" s="10">
        <f>V75*Parameter!$C$4</f>
        <v>1095</v>
      </c>
      <c r="Y75" s="10">
        <f>(V75+W75*0)*Parameter!$C$6</f>
        <v>1460</v>
      </c>
      <c r="Z75" s="10">
        <f t="shared" si="25"/>
        <v>5145</v>
      </c>
      <c r="AA75" s="13">
        <f t="shared" si="37"/>
        <v>0.35</v>
      </c>
      <c r="AB75" s="12">
        <f t="shared" si="26"/>
        <v>0.29520547945205478</v>
      </c>
    </row>
    <row r="76" spans="1:28" s="10" customFormat="1" x14ac:dyDescent="0.2">
      <c r="A76" s="9">
        <f t="shared" si="27"/>
        <v>7400</v>
      </c>
      <c r="B76" s="10">
        <f t="shared" si="28"/>
        <v>300</v>
      </c>
      <c r="C76" s="10">
        <f>A76*Parameter!$C$4</f>
        <v>1110</v>
      </c>
      <c r="D76" s="10">
        <f>(A76+B76*0)*Parameter!$C$6</f>
        <v>1480</v>
      </c>
      <c r="E76" s="10">
        <f t="shared" si="19"/>
        <v>5110</v>
      </c>
      <c r="F76" s="13">
        <f t="shared" si="29"/>
        <v>0.35</v>
      </c>
      <c r="G76" s="12">
        <f t="shared" si="20"/>
        <v>0.30945945945945946</v>
      </c>
      <c r="H76" s="10">
        <f t="shared" si="30"/>
        <v>7400</v>
      </c>
      <c r="I76" s="10">
        <f t="shared" si="31"/>
        <v>700</v>
      </c>
      <c r="J76" s="10">
        <f>H76*Parameter!$C$4</f>
        <v>1110</v>
      </c>
      <c r="K76" s="10">
        <f>(H76+I76*0)*Parameter!$C$6</f>
        <v>1480</v>
      </c>
      <c r="L76" s="10">
        <f t="shared" si="21"/>
        <v>5510</v>
      </c>
      <c r="M76" s="13">
        <f t="shared" si="32"/>
        <v>0.35</v>
      </c>
      <c r="N76" s="12">
        <f t="shared" si="22"/>
        <v>0.25540540540540541</v>
      </c>
      <c r="O76" s="10">
        <f t="shared" si="33"/>
        <v>7400</v>
      </c>
      <c r="P76" s="10">
        <f>Parameter!$C$7*2+Parameter!$C$8*2</f>
        <v>800</v>
      </c>
      <c r="Q76" s="10">
        <f>O76*Parameter!$C$4</f>
        <v>1110</v>
      </c>
      <c r="R76" s="10">
        <f>(O76+P76*0)*Parameter!$C$6</f>
        <v>1480</v>
      </c>
      <c r="S76" s="10">
        <f t="shared" si="23"/>
        <v>5610</v>
      </c>
      <c r="T76" s="13">
        <f t="shared" si="34"/>
        <v>0.35</v>
      </c>
      <c r="U76" s="12">
        <f t="shared" si="24"/>
        <v>0.24189189189189189</v>
      </c>
      <c r="V76" s="10">
        <f t="shared" si="35"/>
        <v>7400</v>
      </c>
      <c r="W76" s="10">
        <f t="shared" si="36"/>
        <v>400</v>
      </c>
      <c r="X76" s="10">
        <f>V76*Parameter!$C$4</f>
        <v>1110</v>
      </c>
      <c r="Y76" s="10">
        <f>(V76+W76*0)*Parameter!$C$6</f>
        <v>1480</v>
      </c>
      <c r="Z76" s="10">
        <f t="shared" si="25"/>
        <v>5210</v>
      </c>
      <c r="AA76" s="13">
        <f t="shared" si="37"/>
        <v>0.35</v>
      </c>
      <c r="AB76" s="12">
        <f t="shared" si="26"/>
        <v>0.29594594594594592</v>
      </c>
    </row>
    <row r="77" spans="1:28" s="10" customFormat="1" x14ac:dyDescent="0.2">
      <c r="A77" s="9">
        <f t="shared" si="27"/>
        <v>7500</v>
      </c>
      <c r="B77" s="10">
        <f t="shared" si="28"/>
        <v>300</v>
      </c>
      <c r="C77" s="10">
        <f>A77*Parameter!$C$4</f>
        <v>1125</v>
      </c>
      <c r="D77" s="10">
        <f>(A77+B77*0)*Parameter!$C$6</f>
        <v>1500</v>
      </c>
      <c r="E77" s="10">
        <f t="shared" si="19"/>
        <v>5175</v>
      </c>
      <c r="F77" s="13">
        <f t="shared" si="29"/>
        <v>0.35</v>
      </c>
      <c r="G77" s="12">
        <f t="shared" si="20"/>
        <v>0.31</v>
      </c>
      <c r="H77" s="10">
        <f t="shared" si="30"/>
        <v>7500</v>
      </c>
      <c r="I77" s="10">
        <f t="shared" si="31"/>
        <v>700</v>
      </c>
      <c r="J77" s="10">
        <f>H77*Parameter!$C$4</f>
        <v>1125</v>
      </c>
      <c r="K77" s="10">
        <f>(H77+I77*0)*Parameter!$C$6</f>
        <v>1500</v>
      </c>
      <c r="L77" s="10">
        <f t="shared" si="21"/>
        <v>5575</v>
      </c>
      <c r="M77" s="13">
        <f t="shared" si="32"/>
        <v>0.35</v>
      </c>
      <c r="N77" s="12">
        <f t="shared" si="22"/>
        <v>0.25666666666666665</v>
      </c>
      <c r="O77" s="10">
        <f t="shared" si="33"/>
        <v>7500</v>
      </c>
      <c r="P77" s="10">
        <f>Parameter!$C$7*2+Parameter!$C$8*2</f>
        <v>800</v>
      </c>
      <c r="Q77" s="10">
        <f>O77*Parameter!$C$4</f>
        <v>1125</v>
      </c>
      <c r="R77" s="10">
        <f>(O77+P77*0)*Parameter!$C$6</f>
        <v>1500</v>
      </c>
      <c r="S77" s="10">
        <f t="shared" si="23"/>
        <v>5675</v>
      </c>
      <c r="T77" s="13">
        <f t="shared" si="34"/>
        <v>0.35</v>
      </c>
      <c r="U77" s="12">
        <f t="shared" si="24"/>
        <v>0.24333333333333335</v>
      </c>
      <c r="V77" s="10">
        <f t="shared" si="35"/>
        <v>7500</v>
      </c>
      <c r="W77" s="10">
        <f t="shared" si="36"/>
        <v>400</v>
      </c>
      <c r="X77" s="10">
        <f>V77*Parameter!$C$4</f>
        <v>1125</v>
      </c>
      <c r="Y77" s="10">
        <f>(V77+W77*0)*Parameter!$C$6</f>
        <v>1500</v>
      </c>
      <c r="Z77" s="10">
        <f t="shared" si="25"/>
        <v>5275</v>
      </c>
      <c r="AA77" s="13">
        <f t="shared" si="37"/>
        <v>0.35</v>
      </c>
      <c r="AB77" s="12">
        <f t="shared" si="26"/>
        <v>0.29666666666666669</v>
      </c>
    </row>
    <row r="78" spans="1:28" s="10" customFormat="1" x14ac:dyDescent="0.2">
      <c r="A78" s="9">
        <f t="shared" si="27"/>
        <v>7600</v>
      </c>
      <c r="B78" s="10">
        <f t="shared" si="28"/>
        <v>300</v>
      </c>
      <c r="C78" s="10">
        <f>A78*Parameter!$C$4</f>
        <v>1140</v>
      </c>
      <c r="D78" s="10">
        <f>(A78+B78*0)*Parameter!$C$6</f>
        <v>1520</v>
      </c>
      <c r="E78" s="10">
        <f t="shared" si="19"/>
        <v>5240</v>
      </c>
      <c r="F78" s="13">
        <f t="shared" si="29"/>
        <v>0.35</v>
      </c>
      <c r="G78" s="12">
        <f t="shared" si="20"/>
        <v>0.31052631578947371</v>
      </c>
      <c r="H78" s="10">
        <f t="shared" si="30"/>
        <v>7600</v>
      </c>
      <c r="I78" s="10">
        <f t="shared" si="31"/>
        <v>700</v>
      </c>
      <c r="J78" s="10">
        <f>H78*Parameter!$C$4</f>
        <v>1140</v>
      </c>
      <c r="K78" s="10">
        <f>(H78+I78*0)*Parameter!$C$6</f>
        <v>1520</v>
      </c>
      <c r="L78" s="10">
        <f t="shared" si="21"/>
        <v>5640</v>
      </c>
      <c r="M78" s="13">
        <f t="shared" si="32"/>
        <v>0.35</v>
      </c>
      <c r="N78" s="12">
        <f t="shared" si="22"/>
        <v>0.25789473684210529</v>
      </c>
      <c r="O78" s="10">
        <f t="shared" si="33"/>
        <v>7600</v>
      </c>
      <c r="P78" s="10">
        <f>Parameter!$C$7*2+Parameter!$C$8*2</f>
        <v>800</v>
      </c>
      <c r="Q78" s="10">
        <f>O78*Parameter!$C$4</f>
        <v>1140</v>
      </c>
      <c r="R78" s="10">
        <f>(O78+P78*0)*Parameter!$C$6</f>
        <v>1520</v>
      </c>
      <c r="S78" s="10">
        <f t="shared" si="23"/>
        <v>5740</v>
      </c>
      <c r="T78" s="13">
        <f t="shared" si="34"/>
        <v>0.35</v>
      </c>
      <c r="U78" s="12">
        <f t="shared" si="24"/>
        <v>0.24473684210526317</v>
      </c>
      <c r="V78" s="10">
        <f t="shared" si="35"/>
        <v>7600</v>
      </c>
      <c r="W78" s="10">
        <f t="shared" si="36"/>
        <v>400</v>
      </c>
      <c r="X78" s="10">
        <f>V78*Parameter!$C$4</f>
        <v>1140</v>
      </c>
      <c r="Y78" s="10">
        <f>(V78+W78*0)*Parameter!$C$6</f>
        <v>1520</v>
      </c>
      <c r="Z78" s="10">
        <f t="shared" si="25"/>
        <v>5340</v>
      </c>
      <c r="AA78" s="13">
        <f t="shared" si="37"/>
        <v>0.35</v>
      </c>
      <c r="AB78" s="12">
        <f t="shared" si="26"/>
        <v>0.29736842105263156</v>
      </c>
    </row>
    <row r="79" spans="1:28" s="10" customFormat="1" x14ac:dyDescent="0.2">
      <c r="A79" s="9">
        <f t="shared" si="27"/>
        <v>7700</v>
      </c>
      <c r="B79" s="10">
        <f t="shared" si="28"/>
        <v>300</v>
      </c>
      <c r="C79" s="10">
        <f>A79*Parameter!$C$4</f>
        <v>1155</v>
      </c>
      <c r="D79" s="10">
        <f>(A79+B79*0)*Parameter!$C$6</f>
        <v>1540</v>
      </c>
      <c r="E79" s="10">
        <f t="shared" si="19"/>
        <v>5305</v>
      </c>
      <c r="F79" s="13">
        <f t="shared" si="29"/>
        <v>0.35</v>
      </c>
      <c r="G79" s="12">
        <f t="shared" si="20"/>
        <v>0.31103896103896106</v>
      </c>
      <c r="H79" s="10">
        <f t="shared" si="30"/>
        <v>7700</v>
      </c>
      <c r="I79" s="10">
        <f t="shared" si="31"/>
        <v>700</v>
      </c>
      <c r="J79" s="10">
        <f>H79*Parameter!$C$4</f>
        <v>1155</v>
      </c>
      <c r="K79" s="10">
        <f>(H79+I79*0)*Parameter!$C$6</f>
        <v>1540</v>
      </c>
      <c r="L79" s="10">
        <f t="shared" si="21"/>
        <v>5705</v>
      </c>
      <c r="M79" s="13">
        <f t="shared" si="32"/>
        <v>0.35</v>
      </c>
      <c r="N79" s="12">
        <f t="shared" si="22"/>
        <v>0.25909090909090909</v>
      </c>
      <c r="O79" s="10">
        <f t="shared" si="33"/>
        <v>7700</v>
      </c>
      <c r="P79" s="10">
        <f>Parameter!$C$7*2+Parameter!$C$8*2</f>
        <v>800</v>
      </c>
      <c r="Q79" s="10">
        <f>O79*Parameter!$C$4</f>
        <v>1155</v>
      </c>
      <c r="R79" s="10">
        <f>(O79+P79*0)*Parameter!$C$6</f>
        <v>1540</v>
      </c>
      <c r="S79" s="10">
        <f t="shared" si="23"/>
        <v>5805</v>
      </c>
      <c r="T79" s="13">
        <f t="shared" si="34"/>
        <v>0.35</v>
      </c>
      <c r="U79" s="12">
        <f t="shared" si="24"/>
        <v>0.2461038961038961</v>
      </c>
      <c r="V79" s="10">
        <f t="shared" si="35"/>
        <v>7700</v>
      </c>
      <c r="W79" s="10">
        <f t="shared" si="36"/>
        <v>400</v>
      </c>
      <c r="X79" s="10">
        <f>V79*Parameter!$C$4</f>
        <v>1155</v>
      </c>
      <c r="Y79" s="10">
        <f>(V79+W79*0)*Parameter!$C$6</f>
        <v>1540</v>
      </c>
      <c r="Z79" s="10">
        <f t="shared" si="25"/>
        <v>5405</v>
      </c>
      <c r="AA79" s="13">
        <f t="shared" si="37"/>
        <v>0.35</v>
      </c>
      <c r="AB79" s="12">
        <f t="shared" si="26"/>
        <v>0.29805194805194807</v>
      </c>
    </row>
    <row r="80" spans="1:28" s="10" customFormat="1" x14ac:dyDescent="0.2">
      <c r="A80" s="9">
        <f t="shared" si="27"/>
        <v>7800</v>
      </c>
      <c r="B80" s="10">
        <f t="shared" si="28"/>
        <v>300</v>
      </c>
      <c r="C80" s="10">
        <f>A80*Parameter!$C$4</f>
        <v>1170</v>
      </c>
      <c r="D80" s="10">
        <f>(A80+B80*0)*Parameter!$C$6</f>
        <v>1560</v>
      </c>
      <c r="E80" s="10">
        <f t="shared" si="19"/>
        <v>5370</v>
      </c>
      <c r="F80" s="13">
        <f t="shared" si="29"/>
        <v>0.35</v>
      </c>
      <c r="G80" s="12">
        <f t="shared" si="20"/>
        <v>0.31153846153846154</v>
      </c>
      <c r="H80" s="10">
        <f t="shared" si="30"/>
        <v>7800</v>
      </c>
      <c r="I80" s="10">
        <f t="shared" si="31"/>
        <v>700</v>
      </c>
      <c r="J80" s="10">
        <f>H80*Parameter!$C$4</f>
        <v>1170</v>
      </c>
      <c r="K80" s="10">
        <f>(H80+I80*0)*Parameter!$C$6</f>
        <v>1560</v>
      </c>
      <c r="L80" s="10">
        <f t="shared" si="21"/>
        <v>5770</v>
      </c>
      <c r="M80" s="13">
        <f t="shared" si="32"/>
        <v>0.35</v>
      </c>
      <c r="N80" s="12">
        <f t="shared" si="22"/>
        <v>0.26025641025641028</v>
      </c>
      <c r="O80" s="10">
        <f t="shared" si="33"/>
        <v>7800</v>
      </c>
      <c r="P80" s="10">
        <f>Parameter!$C$7*2+Parameter!$C$8*2</f>
        <v>800</v>
      </c>
      <c r="Q80" s="10">
        <f>O80*Parameter!$C$4</f>
        <v>1170</v>
      </c>
      <c r="R80" s="10">
        <f>(O80+P80*0)*Parameter!$C$6</f>
        <v>1560</v>
      </c>
      <c r="S80" s="10">
        <f t="shared" si="23"/>
        <v>5870</v>
      </c>
      <c r="T80" s="13">
        <f t="shared" si="34"/>
        <v>0.35</v>
      </c>
      <c r="U80" s="12">
        <f t="shared" si="24"/>
        <v>0.24743589743589745</v>
      </c>
      <c r="V80" s="10">
        <f t="shared" si="35"/>
        <v>7800</v>
      </c>
      <c r="W80" s="10">
        <f t="shared" si="36"/>
        <v>400</v>
      </c>
      <c r="X80" s="10">
        <f>V80*Parameter!$C$4</f>
        <v>1170</v>
      </c>
      <c r="Y80" s="10">
        <f>(V80+W80*0)*Parameter!$C$6</f>
        <v>1560</v>
      </c>
      <c r="Z80" s="10">
        <f t="shared" si="25"/>
        <v>5470</v>
      </c>
      <c r="AA80" s="13">
        <f t="shared" si="37"/>
        <v>0.35</v>
      </c>
      <c r="AB80" s="12">
        <f t="shared" si="26"/>
        <v>0.29871794871794871</v>
      </c>
    </row>
    <row r="81" spans="1:28" s="10" customFormat="1" x14ac:dyDescent="0.2">
      <c r="A81" s="9">
        <f t="shared" si="27"/>
        <v>7900</v>
      </c>
      <c r="B81" s="10">
        <f t="shared" si="28"/>
        <v>300</v>
      </c>
      <c r="C81" s="10">
        <f>A81*Parameter!$C$4</f>
        <v>1185</v>
      </c>
      <c r="D81" s="10">
        <f>(A81+B81*0)*Parameter!$C$6</f>
        <v>1580</v>
      </c>
      <c r="E81" s="10">
        <f t="shared" si="19"/>
        <v>5435</v>
      </c>
      <c r="F81" s="13">
        <f t="shared" si="29"/>
        <v>0.35</v>
      </c>
      <c r="G81" s="12">
        <f t="shared" si="20"/>
        <v>0.3120253164556962</v>
      </c>
      <c r="H81" s="10">
        <f t="shared" si="30"/>
        <v>7900</v>
      </c>
      <c r="I81" s="10">
        <f t="shared" si="31"/>
        <v>700</v>
      </c>
      <c r="J81" s="10">
        <f>H81*Parameter!$C$4</f>
        <v>1185</v>
      </c>
      <c r="K81" s="10">
        <f>(H81+I81*0)*Parameter!$C$6</f>
        <v>1580</v>
      </c>
      <c r="L81" s="10">
        <f t="shared" si="21"/>
        <v>5835</v>
      </c>
      <c r="M81" s="13">
        <f t="shared" si="32"/>
        <v>0.35</v>
      </c>
      <c r="N81" s="12">
        <f t="shared" si="22"/>
        <v>0.26139240506329114</v>
      </c>
      <c r="O81" s="10">
        <f t="shared" si="33"/>
        <v>7900</v>
      </c>
      <c r="P81" s="10">
        <f>Parameter!$C$7*2+Parameter!$C$8*2</f>
        <v>800</v>
      </c>
      <c r="Q81" s="10">
        <f>O81*Parameter!$C$4</f>
        <v>1185</v>
      </c>
      <c r="R81" s="10">
        <f>(O81+P81*0)*Parameter!$C$6</f>
        <v>1580</v>
      </c>
      <c r="S81" s="10">
        <f t="shared" si="23"/>
        <v>5935</v>
      </c>
      <c r="T81" s="13">
        <f t="shared" si="34"/>
        <v>0.35</v>
      </c>
      <c r="U81" s="12">
        <f t="shared" si="24"/>
        <v>0.24873417721518987</v>
      </c>
      <c r="V81" s="10">
        <f t="shared" si="35"/>
        <v>7900</v>
      </c>
      <c r="W81" s="10">
        <f t="shared" si="36"/>
        <v>400</v>
      </c>
      <c r="X81" s="10">
        <f>V81*Parameter!$C$4</f>
        <v>1185</v>
      </c>
      <c r="Y81" s="10">
        <f>(V81+W81*0)*Parameter!$C$6</f>
        <v>1580</v>
      </c>
      <c r="Z81" s="10">
        <f t="shared" si="25"/>
        <v>5535</v>
      </c>
      <c r="AA81" s="13">
        <f t="shared" si="37"/>
        <v>0.35</v>
      </c>
      <c r="AB81" s="12">
        <f t="shared" si="26"/>
        <v>0.29936708860759492</v>
      </c>
    </row>
    <row r="82" spans="1:28" s="10" customFormat="1" x14ac:dyDescent="0.2">
      <c r="A82" s="9">
        <f t="shared" si="27"/>
        <v>8000</v>
      </c>
      <c r="B82" s="10">
        <f t="shared" si="28"/>
        <v>300</v>
      </c>
      <c r="C82" s="10">
        <f>A82*Parameter!$C$4</f>
        <v>1200</v>
      </c>
      <c r="D82" s="10">
        <f>(A82+B82*0)*Parameter!$C$6</f>
        <v>1600</v>
      </c>
      <c r="E82" s="10">
        <f t="shared" si="19"/>
        <v>5500</v>
      </c>
      <c r="F82" s="13">
        <f t="shared" si="29"/>
        <v>0.35</v>
      </c>
      <c r="G82" s="12">
        <f t="shared" si="20"/>
        <v>0.3125</v>
      </c>
      <c r="H82" s="10">
        <f t="shared" si="30"/>
        <v>8000</v>
      </c>
      <c r="I82" s="10">
        <f t="shared" si="31"/>
        <v>700</v>
      </c>
      <c r="J82" s="10">
        <f>H82*Parameter!$C$4</f>
        <v>1200</v>
      </c>
      <c r="K82" s="10">
        <f>(H82+I82*0)*Parameter!$C$6</f>
        <v>1600</v>
      </c>
      <c r="L82" s="10">
        <f t="shared" si="21"/>
        <v>5900</v>
      </c>
      <c r="M82" s="13">
        <f t="shared" si="32"/>
        <v>0.35</v>
      </c>
      <c r="N82" s="12">
        <f t="shared" si="22"/>
        <v>0.26250000000000001</v>
      </c>
      <c r="O82" s="10">
        <f t="shared" si="33"/>
        <v>8000</v>
      </c>
      <c r="P82" s="10">
        <f>Parameter!$C$7*2+Parameter!$C$8*2</f>
        <v>800</v>
      </c>
      <c r="Q82" s="10">
        <f>O82*Parameter!$C$4</f>
        <v>1200</v>
      </c>
      <c r="R82" s="10">
        <f>(O82+P82*0)*Parameter!$C$6</f>
        <v>1600</v>
      </c>
      <c r="S82" s="10">
        <f t="shared" si="23"/>
        <v>6000</v>
      </c>
      <c r="T82" s="13">
        <f t="shared" si="34"/>
        <v>0.35</v>
      </c>
      <c r="U82" s="12">
        <f t="shared" si="24"/>
        <v>0.25</v>
      </c>
      <c r="V82" s="10">
        <f t="shared" si="35"/>
        <v>8000</v>
      </c>
      <c r="W82" s="10">
        <f t="shared" si="36"/>
        <v>400</v>
      </c>
      <c r="X82" s="10">
        <f>V82*Parameter!$C$4</f>
        <v>1200</v>
      </c>
      <c r="Y82" s="10">
        <f>(V82+W82*0)*Parameter!$C$6</f>
        <v>1600</v>
      </c>
      <c r="Z82" s="10">
        <f t="shared" si="25"/>
        <v>5600</v>
      </c>
      <c r="AA82" s="13">
        <f t="shared" si="37"/>
        <v>0.35</v>
      </c>
      <c r="AB82" s="12">
        <f t="shared" si="26"/>
        <v>0.3</v>
      </c>
    </row>
    <row r="83" spans="1:28" s="10" customFormat="1" x14ac:dyDescent="0.2">
      <c r="A83" s="9">
        <f t="shared" si="27"/>
        <v>8100</v>
      </c>
      <c r="B83" s="10">
        <f t="shared" si="28"/>
        <v>300</v>
      </c>
      <c r="C83" s="10">
        <f>A83*Parameter!$C$4</f>
        <v>1215</v>
      </c>
      <c r="D83" s="10">
        <f>(A83+B83*0)*Parameter!$C$6</f>
        <v>1620</v>
      </c>
      <c r="E83" s="10">
        <f t="shared" si="19"/>
        <v>5565</v>
      </c>
      <c r="F83" s="13">
        <f t="shared" si="29"/>
        <v>0.35</v>
      </c>
      <c r="G83" s="12">
        <f t="shared" si="20"/>
        <v>0.31296296296296294</v>
      </c>
      <c r="H83" s="10">
        <f t="shared" si="30"/>
        <v>8100</v>
      </c>
      <c r="I83" s="10">
        <f t="shared" si="31"/>
        <v>700</v>
      </c>
      <c r="J83" s="10">
        <f>H83*Parameter!$C$4</f>
        <v>1215</v>
      </c>
      <c r="K83" s="10">
        <f>(H83+I83*0)*Parameter!$C$6</f>
        <v>1620</v>
      </c>
      <c r="L83" s="10">
        <f t="shared" si="21"/>
        <v>5965</v>
      </c>
      <c r="M83" s="13">
        <f t="shared" si="32"/>
        <v>0.35</v>
      </c>
      <c r="N83" s="12">
        <f t="shared" si="22"/>
        <v>0.26358024691358023</v>
      </c>
      <c r="O83" s="10">
        <f t="shared" si="33"/>
        <v>8100</v>
      </c>
      <c r="P83" s="10">
        <f>Parameter!$C$7*2+Parameter!$C$8*2</f>
        <v>800</v>
      </c>
      <c r="Q83" s="10">
        <f>O83*Parameter!$C$4</f>
        <v>1215</v>
      </c>
      <c r="R83" s="10">
        <f>(O83+P83*0)*Parameter!$C$6</f>
        <v>1620</v>
      </c>
      <c r="S83" s="10">
        <f t="shared" si="23"/>
        <v>6065</v>
      </c>
      <c r="T83" s="13">
        <f t="shared" si="34"/>
        <v>0.35</v>
      </c>
      <c r="U83" s="12">
        <f t="shared" si="24"/>
        <v>0.25123456790123455</v>
      </c>
      <c r="V83" s="10">
        <f t="shared" si="35"/>
        <v>8100</v>
      </c>
      <c r="W83" s="10">
        <f t="shared" si="36"/>
        <v>400</v>
      </c>
      <c r="X83" s="10">
        <f>V83*Parameter!$C$4</f>
        <v>1215</v>
      </c>
      <c r="Y83" s="10">
        <f>(V83+W83*0)*Parameter!$C$6</f>
        <v>1620</v>
      </c>
      <c r="Z83" s="10">
        <f t="shared" si="25"/>
        <v>5665</v>
      </c>
      <c r="AA83" s="13">
        <f t="shared" si="37"/>
        <v>0.35</v>
      </c>
      <c r="AB83" s="12">
        <f t="shared" si="26"/>
        <v>0.30061728395061726</v>
      </c>
    </row>
    <row r="84" spans="1:28" s="10" customFormat="1" x14ac:dyDescent="0.2">
      <c r="A84" s="9">
        <f t="shared" si="27"/>
        <v>8200</v>
      </c>
      <c r="B84" s="10">
        <f t="shared" si="28"/>
        <v>300</v>
      </c>
      <c r="C84" s="10">
        <f>A84*Parameter!$C$4</f>
        <v>1230</v>
      </c>
      <c r="D84" s="10">
        <f>(A84+B84*0)*Parameter!$C$6</f>
        <v>1640</v>
      </c>
      <c r="E84" s="10">
        <f t="shared" si="19"/>
        <v>5630</v>
      </c>
      <c r="F84" s="13">
        <f t="shared" si="29"/>
        <v>0.35</v>
      </c>
      <c r="G84" s="12">
        <f t="shared" si="20"/>
        <v>0.31341463414634146</v>
      </c>
      <c r="H84" s="10">
        <f t="shared" si="30"/>
        <v>8200</v>
      </c>
      <c r="I84" s="10">
        <f t="shared" si="31"/>
        <v>700</v>
      </c>
      <c r="J84" s="10">
        <f>H84*Parameter!$C$4</f>
        <v>1230</v>
      </c>
      <c r="K84" s="10">
        <f>(H84+I84*0)*Parameter!$C$6</f>
        <v>1640</v>
      </c>
      <c r="L84" s="10">
        <f t="shared" si="21"/>
        <v>6030</v>
      </c>
      <c r="M84" s="13">
        <f t="shared" si="32"/>
        <v>0.35</v>
      </c>
      <c r="N84" s="12">
        <f t="shared" si="22"/>
        <v>0.26463414634146343</v>
      </c>
      <c r="O84" s="10">
        <f t="shared" si="33"/>
        <v>8200</v>
      </c>
      <c r="P84" s="10">
        <f>Parameter!$C$7*2+Parameter!$C$8*2</f>
        <v>800</v>
      </c>
      <c r="Q84" s="10">
        <f>O84*Parameter!$C$4</f>
        <v>1230</v>
      </c>
      <c r="R84" s="10">
        <f>(O84+P84*0)*Parameter!$C$6</f>
        <v>1640</v>
      </c>
      <c r="S84" s="10">
        <f t="shared" si="23"/>
        <v>6130</v>
      </c>
      <c r="T84" s="13">
        <f t="shared" si="34"/>
        <v>0.35</v>
      </c>
      <c r="U84" s="12">
        <f t="shared" si="24"/>
        <v>0.2524390243902439</v>
      </c>
      <c r="V84" s="10">
        <f t="shared" si="35"/>
        <v>8200</v>
      </c>
      <c r="W84" s="10">
        <f t="shared" si="36"/>
        <v>400</v>
      </c>
      <c r="X84" s="10">
        <f>V84*Parameter!$C$4</f>
        <v>1230</v>
      </c>
      <c r="Y84" s="10">
        <f>(V84+W84*0)*Parameter!$C$6</f>
        <v>1640</v>
      </c>
      <c r="Z84" s="10">
        <f t="shared" si="25"/>
        <v>5730</v>
      </c>
      <c r="AA84" s="13">
        <f t="shared" si="37"/>
        <v>0.35</v>
      </c>
      <c r="AB84" s="12">
        <f t="shared" si="26"/>
        <v>0.30121951219512194</v>
      </c>
    </row>
    <row r="85" spans="1:28" s="10" customFormat="1" x14ac:dyDescent="0.2">
      <c r="A85" s="9">
        <f t="shared" si="27"/>
        <v>8300</v>
      </c>
      <c r="B85" s="10">
        <f t="shared" si="28"/>
        <v>300</v>
      </c>
      <c r="C85" s="10">
        <f>A85*Parameter!$C$4</f>
        <v>1245</v>
      </c>
      <c r="D85" s="10">
        <f>(A85+B85*0)*Parameter!$C$6</f>
        <v>1660</v>
      </c>
      <c r="E85" s="10">
        <f t="shared" si="19"/>
        <v>5695</v>
      </c>
      <c r="F85" s="13">
        <f t="shared" si="29"/>
        <v>0.35</v>
      </c>
      <c r="G85" s="12">
        <f t="shared" si="20"/>
        <v>0.31385542168674696</v>
      </c>
      <c r="H85" s="10">
        <f t="shared" si="30"/>
        <v>8300</v>
      </c>
      <c r="I85" s="10">
        <f t="shared" si="31"/>
        <v>700</v>
      </c>
      <c r="J85" s="10">
        <f>H85*Parameter!$C$4</f>
        <v>1245</v>
      </c>
      <c r="K85" s="10">
        <f>(H85+I85*0)*Parameter!$C$6</f>
        <v>1660</v>
      </c>
      <c r="L85" s="10">
        <f t="shared" si="21"/>
        <v>6095</v>
      </c>
      <c r="M85" s="13">
        <f t="shared" si="32"/>
        <v>0.35</v>
      </c>
      <c r="N85" s="12">
        <f t="shared" si="22"/>
        <v>0.26566265060240962</v>
      </c>
      <c r="O85" s="10">
        <f t="shared" si="33"/>
        <v>8300</v>
      </c>
      <c r="P85" s="10">
        <f>Parameter!$C$7*2+Parameter!$C$8*2</f>
        <v>800</v>
      </c>
      <c r="Q85" s="10">
        <f>O85*Parameter!$C$4</f>
        <v>1245</v>
      </c>
      <c r="R85" s="10">
        <f>(O85+P85*0)*Parameter!$C$6</f>
        <v>1660</v>
      </c>
      <c r="S85" s="10">
        <f t="shared" si="23"/>
        <v>6195</v>
      </c>
      <c r="T85" s="13">
        <f t="shared" si="34"/>
        <v>0.35</v>
      </c>
      <c r="U85" s="12">
        <f t="shared" si="24"/>
        <v>0.2536144578313253</v>
      </c>
      <c r="V85" s="10">
        <f t="shared" si="35"/>
        <v>8300</v>
      </c>
      <c r="W85" s="10">
        <f t="shared" si="36"/>
        <v>400</v>
      </c>
      <c r="X85" s="10">
        <f>V85*Parameter!$C$4</f>
        <v>1245</v>
      </c>
      <c r="Y85" s="10">
        <f>(V85+W85*0)*Parameter!$C$6</f>
        <v>1660</v>
      </c>
      <c r="Z85" s="10">
        <f t="shared" si="25"/>
        <v>5795</v>
      </c>
      <c r="AA85" s="13">
        <f t="shared" si="37"/>
        <v>0.35</v>
      </c>
      <c r="AB85" s="12">
        <f t="shared" si="26"/>
        <v>0.30180722891566264</v>
      </c>
    </row>
    <row r="86" spans="1:28" x14ac:dyDescent="0.2">
      <c r="A86" s="9">
        <f t="shared" si="27"/>
        <v>8400</v>
      </c>
      <c r="B86" s="10">
        <f t="shared" si="28"/>
        <v>300</v>
      </c>
      <c r="C86" s="10">
        <f>A86*Parameter!$C$4</f>
        <v>1260</v>
      </c>
      <c r="D86" s="10">
        <f>(A86+B86*0)*Parameter!$C$6</f>
        <v>1680</v>
      </c>
      <c r="E86" s="10">
        <f t="shared" si="19"/>
        <v>5760</v>
      </c>
      <c r="F86" s="13">
        <f t="shared" si="29"/>
        <v>0.35</v>
      </c>
      <c r="G86" s="12">
        <f t="shared" si="20"/>
        <v>0.31428571428571428</v>
      </c>
      <c r="H86" s="10">
        <f t="shared" si="30"/>
        <v>8400</v>
      </c>
      <c r="I86" s="10">
        <f t="shared" si="31"/>
        <v>700</v>
      </c>
      <c r="J86" s="10">
        <f>H86*Parameter!$C$4</f>
        <v>1260</v>
      </c>
      <c r="K86" s="10">
        <f>(H86+I86*0)*Parameter!$C$6</f>
        <v>1680</v>
      </c>
      <c r="L86" s="10">
        <f t="shared" si="21"/>
        <v>6160</v>
      </c>
      <c r="M86" s="13">
        <f t="shared" si="32"/>
        <v>0.35</v>
      </c>
      <c r="N86" s="12">
        <f t="shared" si="22"/>
        <v>0.26666666666666666</v>
      </c>
      <c r="O86" s="10">
        <f t="shared" si="33"/>
        <v>8400</v>
      </c>
      <c r="P86" s="10">
        <f>Parameter!$C$7*2+Parameter!$C$8*2</f>
        <v>800</v>
      </c>
      <c r="Q86" s="10">
        <f>O86*Parameter!$C$4</f>
        <v>1260</v>
      </c>
      <c r="R86" s="10">
        <f>(O86+P86*0)*Parameter!$C$6</f>
        <v>1680</v>
      </c>
      <c r="S86" s="10">
        <f t="shared" si="23"/>
        <v>6260</v>
      </c>
      <c r="T86" s="13">
        <f t="shared" si="34"/>
        <v>0.35</v>
      </c>
      <c r="U86" s="12">
        <f t="shared" si="24"/>
        <v>0.25476190476190474</v>
      </c>
      <c r="V86" s="10">
        <f t="shared" si="35"/>
        <v>8400</v>
      </c>
      <c r="W86" s="10">
        <f t="shared" si="36"/>
        <v>400</v>
      </c>
      <c r="X86" s="10">
        <f>V86*Parameter!$C$4</f>
        <v>1260</v>
      </c>
      <c r="Y86" s="10">
        <f>(V86+W86*0)*Parameter!$C$6</f>
        <v>1680</v>
      </c>
      <c r="Z86" s="10">
        <f t="shared" si="25"/>
        <v>5860</v>
      </c>
      <c r="AA86" s="13">
        <f t="shared" si="37"/>
        <v>0.35</v>
      </c>
      <c r="AB86" s="12">
        <f t="shared" si="26"/>
        <v>0.30238095238095236</v>
      </c>
    </row>
    <row r="87" spans="1:28" x14ac:dyDescent="0.2">
      <c r="A87" s="9">
        <f t="shared" si="27"/>
        <v>8500</v>
      </c>
      <c r="B87" s="10">
        <f t="shared" si="28"/>
        <v>300</v>
      </c>
      <c r="C87" s="10">
        <f>A87*Parameter!$C$4</f>
        <v>1275</v>
      </c>
      <c r="D87" s="10">
        <f>(A87+B87*0)*Parameter!$C$6</f>
        <v>1700</v>
      </c>
      <c r="E87" s="10">
        <f t="shared" si="19"/>
        <v>5825</v>
      </c>
      <c r="F87" s="13">
        <f t="shared" si="29"/>
        <v>0.35</v>
      </c>
      <c r="G87" s="12">
        <f t="shared" si="20"/>
        <v>0.31470588235294117</v>
      </c>
      <c r="H87" s="10">
        <f t="shared" si="30"/>
        <v>8500</v>
      </c>
      <c r="I87" s="10">
        <f t="shared" si="31"/>
        <v>700</v>
      </c>
      <c r="J87" s="10">
        <f>H87*Parameter!$C$4</f>
        <v>1275</v>
      </c>
      <c r="K87" s="10">
        <f>(H87+I87*0)*Parameter!$C$6</f>
        <v>1700</v>
      </c>
      <c r="L87" s="10">
        <f t="shared" si="21"/>
        <v>6225</v>
      </c>
      <c r="M87" s="13">
        <f t="shared" si="32"/>
        <v>0.35</v>
      </c>
      <c r="N87" s="12">
        <f t="shared" si="22"/>
        <v>0.2676470588235294</v>
      </c>
      <c r="O87" s="10">
        <f t="shared" si="33"/>
        <v>8500</v>
      </c>
      <c r="P87" s="10">
        <f>Parameter!$C$7*2+Parameter!$C$8*2</f>
        <v>800</v>
      </c>
      <c r="Q87" s="10">
        <f>O87*Parameter!$C$4</f>
        <v>1275</v>
      </c>
      <c r="R87" s="10">
        <f>(O87+P87*0)*Parameter!$C$6</f>
        <v>1700</v>
      </c>
      <c r="S87" s="10">
        <f t="shared" si="23"/>
        <v>6325</v>
      </c>
      <c r="T87" s="13">
        <f t="shared" si="34"/>
        <v>0.35</v>
      </c>
      <c r="U87" s="12">
        <f t="shared" si="24"/>
        <v>0.25588235294117645</v>
      </c>
      <c r="V87" s="10">
        <f t="shared" si="35"/>
        <v>8500</v>
      </c>
      <c r="W87" s="10">
        <f t="shared" si="36"/>
        <v>400</v>
      </c>
      <c r="X87" s="10">
        <f>V87*Parameter!$C$4</f>
        <v>1275</v>
      </c>
      <c r="Y87" s="10">
        <f>(V87+W87*0)*Parameter!$C$6</f>
        <v>1700</v>
      </c>
      <c r="Z87" s="10">
        <f t="shared" si="25"/>
        <v>5925</v>
      </c>
      <c r="AA87" s="13">
        <f t="shared" si="37"/>
        <v>0.35</v>
      </c>
      <c r="AB87" s="12">
        <f t="shared" si="26"/>
        <v>0.30294117647058821</v>
      </c>
    </row>
    <row r="88" spans="1:28" x14ac:dyDescent="0.2">
      <c r="A88" s="9">
        <f t="shared" si="27"/>
        <v>8600</v>
      </c>
      <c r="B88" s="10">
        <f t="shared" si="28"/>
        <v>300</v>
      </c>
      <c r="C88" s="10">
        <f>A88*Parameter!$C$4</f>
        <v>1290</v>
      </c>
      <c r="D88" s="10">
        <f>(A88+B88*0)*Parameter!$C$6</f>
        <v>1720</v>
      </c>
      <c r="E88" s="10">
        <f t="shared" si="19"/>
        <v>5890</v>
      </c>
      <c r="F88" s="13">
        <f t="shared" si="29"/>
        <v>0.35</v>
      </c>
      <c r="G88" s="12">
        <f t="shared" si="20"/>
        <v>0.31511627906976747</v>
      </c>
      <c r="H88" s="10">
        <f t="shared" si="30"/>
        <v>8600</v>
      </c>
      <c r="I88" s="10">
        <f t="shared" si="31"/>
        <v>700</v>
      </c>
      <c r="J88" s="10">
        <f>H88*Parameter!$C$4</f>
        <v>1290</v>
      </c>
      <c r="K88" s="10">
        <f>(H88+I88*0)*Parameter!$C$6</f>
        <v>1720</v>
      </c>
      <c r="L88" s="10">
        <f t="shared" si="21"/>
        <v>6290</v>
      </c>
      <c r="M88" s="13">
        <f t="shared" si="32"/>
        <v>0.35</v>
      </c>
      <c r="N88" s="12">
        <f t="shared" si="22"/>
        <v>0.2686046511627907</v>
      </c>
      <c r="O88" s="10">
        <f t="shared" si="33"/>
        <v>8600</v>
      </c>
      <c r="P88" s="10">
        <f>Parameter!$C$7*2+Parameter!$C$8*2</f>
        <v>800</v>
      </c>
      <c r="Q88" s="10">
        <f>O88*Parameter!$C$4</f>
        <v>1290</v>
      </c>
      <c r="R88" s="10">
        <f>(O88+P88*0)*Parameter!$C$6</f>
        <v>1720</v>
      </c>
      <c r="S88" s="10">
        <f t="shared" si="23"/>
        <v>6390</v>
      </c>
      <c r="T88" s="13">
        <f t="shared" si="34"/>
        <v>0.35</v>
      </c>
      <c r="U88" s="12">
        <f t="shared" si="24"/>
        <v>0.25697674418604649</v>
      </c>
      <c r="V88" s="10">
        <f t="shared" si="35"/>
        <v>8600</v>
      </c>
      <c r="W88" s="10">
        <f t="shared" si="36"/>
        <v>400</v>
      </c>
      <c r="X88" s="10">
        <f>V88*Parameter!$C$4</f>
        <v>1290</v>
      </c>
      <c r="Y88" s="10">
        <f>(V88+W88*0)*Parameter!$C$6</f>
        <v>1720</v>
      </c>
      <c r="Z88" s="10">
        <f t="shared" si="25"/>
        <v>5990</v>
      </c>
      <c r="AA88" s="13">
        <f t="shared" si="37"/>
        <v>0.35</v>
      </c>
      <c r="AB88" s="12">
        <f t="shared" si="26"/>
        <v>0.30348837209302326</v>
      </c>
    </row>
    <row r="89" spans="1:28" x14ac:dyDescent="0.2">
      <c r="A89" s="9">
        <f t="shared" si="27"/>
        <v>8700</v>
      </c>
      <c r="B89" s="10">
        <f t="shared" si="28"/>
        <v>300</v>
      </c>
      <c r="C89" s="10">
        <f>A89*Parameter!$C$4</f>
        <v>1305</v>
      </c>
      <c r="D89" s="10">
        <f>(A89+B89*0)*Parameter!$C$6</f>
        <v>1740</v>
      </c>
      <c r="E89" s="10">
        <f t="shared" si="19"/>
        <v>5955</v>
      </c>
      <c r="F89" s="13">
        <f t="shared" si="29"/>
        <v>0.35</v>
      </c>
      <c r="G89" s="12">
        <f t="shared" si="20"/>
        <v>0.31551724137931036</v>
      </c>
      <c r="H89" s="10">
        <f t="shared" si="30"/>
        <v>8700</v>
      </c>
      <c r="I89" s="10">
        <f t="shared" si="31"/>
        <v>700</v>
      </c>
      <c r="J89" s="10">
        <f>H89*Parameter!$C$4</f>
        <v>1305</v>
      </c>
      <c r="K89" s="10">
        <f>(H89+I89*0)*Parameter!$C$6</f>
        <v>1740</v>
      </c>
      <c r="L89" s="10">
        <f t="shared" si="21"/>
        <v>6355</v>
      </c>
      <c r="M89" s="13">
        <f t="shared" si="32"/>
        <v>0.35</v>
      </c>
      <c r="N89" s="12">
        <f t="shared" si="22"/>
        <v>0.26954022988505749</v>
      </c>
      <c r="O89" s="10">
        <f t="shared" si="33"/>
        <v>8700</v>
      </c>
      <c r="P89" s="10">
        <f>Parameter!$C$7*2+Parameter!$C$8*2</f>
        <v>800</v>
      </c>
      <c r="Q89" s="10">
        <f>O89*Parameter!$C$4</f>
        <v>1305</v>
      </c>
      <c r="R89" s="10">
        <f>(O89+P89*0)*Parameter!$C$6</f>
        <v>1740</v>
      </c>
      <c r="S89" s="10">
        <f t="shared" si="23"/>
        <v>6455</v>
      </c>
      <c r="T89" s="13">
        <f t="shared" si="34"/>
        <v>0.35</v>
      </c>
      <c r="U89" s="12">
        <f t="shared" si="24"/>
        <v>0.25804597701149423</v>
      </c>
      <c r="V89" s="10">
        <f t="shared" si="35"/>
        <v>8700</v>
      </c>
      <c r="W89" s="10">
        <f t="shared" si="36"/>
        <v>400</v>
      </c>
      <c r="X89" s="10">
        <f>V89*Parameter!$C$4</f>
        <v>1305</v>
      </c>
      <c r="Y89" s="10">
        <f>(V89+W89*0)*Parameter!$C$6</f>
        <v>1740</v>
      </c>
      <c r="Z89" s="10">
        <f t="shared" si="25"/>
        <v>6055</v>
      </c>
      <c r="AA89" s="13">
        <f t="shared" si="37"/>
        <v>0.35</v>
      </c>
      <c r="AB89" s="12">
        <f t="shared" si="26"/>
        <v>0.3040229885057471</v>
      </c>
    </row>
    <row r="90" spans="1:28" x14ac:dyDescent="0.2">
      <c r="A90" s="9">
        <f t="shared" si="27"/>
        <v>8800</v>
      </c>
      <c r="B90" s="10">
        <f t="shared" si="28"/>
        <v>300</v>
      </c>
      <c r="C90" s="10">
        <f>A90*Parameter!$C$4</f>
        <v>1320</v>
      </c>
      <c r="D90" s="10">
        <f>(A90+B90*0)*Parameter!$C$6</f>
        <v>1760</v>
      </c>
      <c r="E90" s="10">
        <f t="shared" si="19"/>
        <v>6020</v>
      </c>
      <c r="F90" s="13">
        <f t="shared" si="29"/>
        <v>0.35</v>
      </c>
      <c r="G90" s="12">
        <f t="shared" si="20"/>
        <v>0.31590909090909092</v>
      </c>
      <c r="H90" s="10">
        <f t="shared" si="30"/>
        <v>8800</v>
      </c>
      <c r="I90" s="10">
        <f t="shared" si="31"/>
        <v>700</v>
      </c>
      <c r="J90" s="10">
        <f>H90*Parameter!$C$4</f>
        <v>1320</v>
      </c>
      <c r="K90" s="10">
        <f>(H90+I90*0)*Parameter!$C$6</f>
        <v>1760</v>
      </c>
      <c r="L90" s="10">
        <f t="shared" si="21"/>
        <v>6420</v>
      </c>
      <c r="M90" s="13">
        <f t="shared" si="32"/>
        <v>0.35</v>
      </c>
      <c r="N90" s="12">
        <f t="shared" si="22"/>
        <v>0.27045454545454545</v>
      </c>
      <c r="O90" s="10">
        <f t="shared" si="33"/>
        <v>8800</v>
      </c>
      <c r="P90" s="10">
        <f>Parameter!$C$7*2+Parameter!$C$8*2</f>
        <v>800</v>
      </c>
      <c r="Q90" s="10">
        <f>O90*Parameter!$C$4</f>
        <v>1320</v>
      </c>
      <c r="R90" s="10">
        <f>(O90+P90*0)*Parameter!$C$6</f>
        <v>1760</v>
      </c>
      <c r="S90" s="10">
        <f t="shared" si="23"/>
        <v>6520</v>
      </c>
      <c r="T90" s="13">
        <f t="shared" si="34"/>
        <v>0.35</v>
      </c>
      <c r="U90" s="12">
        <f t="shared" si="24"/>
        <v>0.25909090909090909</v>
      </c>
      <c r="V90" s="10">
        <f t="shared" si="35"/>
        <v>8800</v>
      </c>
      <c r="W90" s="10">
        <f t="shared" si="36"/>
        <v>400</v>
      </c>
      <c r="X90" s="10">
        <f>V90*Parameter!$C$4</f>
        <v>1320</v>
      </c>
      <c r="Y90" s="10">
        <f>(V90+W90*0)*Parameter!$C$6</f>
        <v>1760</v>
      </c>
      <c r="Z90" s="10">
        <f t="shared" si="25"/>
        <v>6120</v>
      </c>
      <c r="AA90" s="13">
        <f t="shared" si="37"/>
        <v>0.35</v>
      </c>
      <c r="AB90" s="12">
        <f t="shared" si="26"/>
        <v>0.30454545454545456</v>
      </c>
    </row>
    <row r="91" spans="1:28" x14ac:dyDescent="0.2">
      <c r="A91" s="9">
        <f t="shared" si="27"/>
        <v>8900</v>
      </c>
      <c r="B91" s="10">
        <f t="shared" si="28"/>
        <v>300</v>
      </c>
      <c r="C91" s="10">
        <f>A91*Parameter!$C$4</f>
        <v>1335</v>
      </c>
      <c r="D91" s="10">
        <f>(A91+B91*0)*Parameter!$C$6</f>
        <v>1780</v>
      </c>
      <c r="E91" s="10">
        <f t="shared" si="19"/>
        <v>6085</v>
      </c>
      <c r="F91" s="13">
        <f t="shared" si="29"/>
        <v>0.35</v>
      </c>
      <c r="G91" s="12">
        <f t="shared" si="20"/>
        <v>0.31629213483146068</v>
      </c>
      <c r="H91" s="10">
        <f t="shared" si="30"/>
        <v>8900</v>
      </c>
      <c r="I91" s="10">
        <f t="shared" si="31"/>
        <v>700</v>
      </c>
      <c r="J91" s="10">
        <f>H91*Parameter!$C$4</f>
        <v>1335</v>
      </c>
      <c r="K91" s="10">
        <f>(H91+I91*0)*Parameter!$C$6</f>
        <v>1780</v>
      </c>
      <c r="L91" s="10">
        <f t="shared" si="21"/>
        <v>6485</v>
      </c>
      <c r="M91" s="13">
        <f t="shared" si="32"/>
        <v>0.35</v>
      </c>
      <c r="N91" s="12">
        <f t="shared" si="22"/>
        <v>0.27134831460674158</v>
      </c>
      <c r="O91" s="10">
        <f t="shared" si="33"/>
        <v>8900</v>
      </c>
      <c r="P91" s="10">
        <f>Parameter!$C$7*2+Parameter!$C$8*2</f>
        <v>800</v>
      </c>
      <c r="Q91" s="10">
        <f>O91*Parameter!$C$4</f>
        <v>1335</v>
      </c>
      <c r="R91" s="10">
        <f>(O91+P91*0)*Parameter!$C$6</f>
        <v>1780</v>
      </c>
      <c r="S91" s="10">
        <f t="shared" si="23"/>
        <v>6585</v>
      </c>
      <c r="T91" s="13">
        <f t="shared" si="34"/>
        <v>0.35</v>
      </c>
      <c r="U91" s="12">
        <f t="shared" si="24"/>
        <v>0.26011235955056178</v>
      </c>
      <c r="V91" s="10">
        <f t="shared" si="35"/>
        <v>8900</v>
      </c>
      <c r="W91" s="10">
        <f t="shared" si="36"/>
        <v>400</v>
      </c>
      <c r="X91" s="10">
        <f>V91*Parameter!$C$4</f>
        <v>1335</v>
      </c>
      <c r="Y91" s="10">
        <f>(V91+W91*0)*Parameter!$C$6</f>
        <v>1780</v>
      </c>
      <c r="Z91" s="10">
        <f t="shared" si="25"/>
        <v>6185</v>
      </c>
      <c r="AA91" s="13">
        <f t="shared" si="37"/>
        <v>0.35</v>
      </c>
      <c r="AB91" s="12">
        <f t="shared" si="26"/>
        <v>0.30505617977528088</v>
      </c>
    </row>
    <row r="92" spans="1:28" x14ac:dyDescent="0.2">
      <c r="A92" s="9">
        <f t="shared" si="27"/>
        <v>9000</v>
      </c>
      <c r="B92" s="10">
        <f t="shared" si="28"/>
        <v>300</v>
      </c>
      <c r="C92" s="10">
        <f>A92*Parameter!$C$4</f>
        <v>1350</v>
      </c>
      <c r="D92" s="10">
        <f>(A92+B92*0)*Parameter!$C$6</f>
        <v>1800</v>
      </c>
      <c r="E92" s="10">
        <f t="shared" si="19"/>
        <v>6150</v>
      </c>
      <c r="F92" s="13">
        <f t="shared" si="29"/>
        <v>0.35</v>
      </c>
      <c r="G92" s="12">
        <f t="shared" si="20"/>
        <v>0.31666666666666665</v>
      </c>
      <c r="H92" s="10">
        <f t="shared" si="30"/>
        <v>9000</v>
      </c>
      <c r="I92" s="10">
        <f t="shared" si="31"/>
        <v>700</v>
      </c>
      <c r="J92" s="10">
        <f>H92*Parameter!$C$4</f>
        <v>1350</v>
      </c>
      <c r="K92" s="10">
        <f>(H92+I92*0)*Parameter!$C$6</f>
        <v>1800</v>
      </c>
      <c r="L92" s="10">
        <f t="shared" si="21"/>
        <v>6550</v>
      </c>
      <c r="M92" s="13">
        <f t="shared" si="32"/>
        <v>0.35</v>
      </c>
      <c r="N92" s="12">
        <f t="shared" si="22"/>
        <v>0.2722222222222222</v>
      </c>
      <c r="O92" s="10">
        <f t="shared" si="33"/>
        <v>9000</v>
      </c>
      <c r="P92" s="10">
        <f>Parameter!$C$7*2+Parameter!$C$8*2</f>
        <v>800</v>
      </c>
      <c r="Q92" s="10">
        <f>O92*Parameter!$C$4</f>
        <v>1350</v>
      </c>
      <c r="R92" s="10">
        <f>(O92+P92*0)*Parameter!$C$6</f>
        <v>1800</v>
      </c>
      <c r="S92" s="10">
        <f t="shared" si="23"/>
        <v>6650</v>
      </c>
      <c r="T92" s="13">
        <f t="shared" si="34"/>
        <v>0.35</v>
      </c>
      <c r="U92" s="12">
        <f t="shared" si="24"/>
        <v>0.26111111111111113</v>
      </c>
      <c r="V92" s="10">
        <f t="shared" si="35"/>
        <v>9000</v>
      </c>
      <c r="W92" s="10">
        <f t="shared" si="36"/>
        <v>400</v>
      </c>
      <c r="X92" s="10">
        <f>V92*Parameter!$C$4</f>
        <v>1350</v>
      </c>
      <c r="Y92" s="10">
        <f>(V92+W92*0)*Parameter!$C$6</f>
        <v>1800</v>
      </c>
      <c r="Z92" s="10">
        <f t="shared" si="25"/>
        <v>6250</v>
      </c>
      <c r="AA92" s="13">
        <f t="shared" si="37"/>
        <v>0.35</v>
      </c>
      <c r="AB92" s="12">
        <f t="shared" si="26"/>
        <v>0.30555555555555558</v>
      </c>
    </row>
    <row r="93" spans="1:28" x14ac:dyDescent="0.2">
      <c r="A93" s="9">
        <f t="shared" si="27"/>
        <v>9100</v>
      </c>
      <c r="B93" s="10">
        <f t="shared" si="28"/>
        <v>300</v>
      </c>
      <c r="C93" s="10">
        <f>A93*Parameter!$C$4</f>
        <v>1365</v>
      </c>
      <c r="D93" s="10">
        <f>(A93+B93*0)*Parameter!$C$6</f>
        <v>1820</v>
      </c>
      <c r="E93" s="10">
        <f t="shared" si="19"/>
        <v>6215</v>
      </c>
      <c r="F93" s="13">
        <f t="shared" si="29"/>
        <v>0.35</v>
      </c>
      <c r="G93" s="12">
        <f t="shared" si="20"/>
        <v>0.31703296703296702</v>
      </c>
      <c r="H93" s="10">
        <f t="shared" si="30"/>
        <v>9100</v>
      </c>
      <c r="I93" s="10">
        <f t="shared" si="31"/>
        <v>700</v>
      </c>
      <c r="J93" s="10">
        <f>H93*Parameter!$C$4</f>
        <v>1365</v>
      </c>
      <c r="K93" s="10">
        <f>(H93+I93*0)*Parameter!$C$6</f>
        <v>1820</v>
      </c>
      <c r="L93" s="10">
        <f t="shared" si="21"/>
        <v>6615</v>
      </c>
      <c r="M93" s="13">
        <f t="shared" si="32"/>
        <v>0.35</v>
      </c>
      <c r="N93" s="12">
        <f t="shared" si="22"/>
        <v>0.27307692307692305</v>
      </c>
      <c r="O93" s="10">
        <f t="shared" si="33"/>
        <v>9100</v>
      </c>
      <c r="P93" s="10">
        <f>Parameter!$C$7*2+Parameter!$C$8*2</f>
        <v>800</v>
      </c>
      <c r="Q93" s="10">
        <f>O93*Parameter!$C$4</f>
        <v>1365</v>
      </c>
      <c r="R93" s="10">
        <f>(O93+P93*0)*Parameter!$C$6</f>
        <v>1820</v>
      </c>
      <c r="S93" s="10">
        <f t="shared" si="23"/>
        <v>6715</v>
      </c>
      <c r="T93" s="13">
        <f t="shared" si="34"/>
        <v>0.35</v>
      </c>
      <c r="U93" s="12">
        <f t="shared" si="24"/>
        <v>0.2620879120879121</v>
      </c>
      <c r="V93" s="10">
        <f t="shared" si="35"/>
        <v>9100</v>
      </c>
      <c r="W93" s="10">
        <f t="shared" si="36"/>
        <v>400</v>
      </c>
      <c r="X93" s="10">
        <f>V93*Parameter!$C$4</f>
        <v>1365</v>
      </c>
      <c r="Y93" s="10">
        <f>(V93+W93*0)*Parameter!$C$6</f>
        <v>1820</v>
      </c>
      <c r="Z93" s="10">
        <f t="shared" si="25"/>
        <v>6315</v>
      </c>
      <c r="AA93" s="13">
        <f t="shared" si="37"/>
        <v>0.35</v>
      </c>
      <c r="AB93" s="12">
        <f t="shared" si="26"/>
        <v>0.30604395604395607</v>
      </c>
    </row>
    <row r="94" spans="1:28" x14ac:dyDescent="0.2">
      <c r="A94" s="9">
        <f t="shared" si="27"/>
        <v>9200</v>
      </c>
      <c r="B94" s="10">
        <f t="shared" si="28"/>
        <v>300</v>
      </c>
      <c r="C94" s="10">
        <f>A94*Parameter!$C$4</f>
        <v>1380</v>
      </c>
      <c r="D94" s="10">
        <f>(A94+B94*0)*Parameter!$C$6</f>
        <v>1840</v>
      </c>
      <c r="E94" s="10">
        <f t="shared" si="19"/>
        <v>6280</v>
      </c>
      <c r="F94" s="13">
        <f t="shared" si="29"/>
        <v>0.35</v>
      </c>
      <c r="G94" s="12">
        <f t="shared" si="20"/>
        <v>0.31739130434782609</v>
      </c>
      <c r="H94" s="10">
        <f t="shared" si="30"/>
        <v>9200</v>
      </c>
      <c r="I94" s="10">
        <f t="shared" si="31"/>
        <v>700</v>
      </c>
      <c r="J94" s="10">
        <f>H94*Parameter!$C$4</f>
        <v>1380</v>
      </c>
      <c r="K94" s="10">
        <f>(H94+I94*0)*Parameter!$C$6</f>
        <v>1840</v>
      </c>
      <c r="L94" s="10">
        <f t="shared" si="21"/>
        <v>6680</v>
      </c>
      <c r="M94" s="13">
        <f t="shared" si="32"/>
        <v>0.35</v>
      </c>
      <c r="N94" s="12">
        <f t="shared" si="22"/>
        <v>0.27391304347826084</v>
      </c>
      <c r="O94" s="10">
        <f t="shared" si="33"/>
        <v>9200</v>
      </c>
      <c r="P94" s="10">
        <f>Parameter!$C$7*2+Parameter!$C$8*2</f>
        <v>800</v>
      </c>
      <c r="Q94" s="10">
        <f>O94*Parameter!$C$4</f>
        <v>1380</v>
      </c>
      <c r="R94" s="10">
        <f>(O94+P94*0)*Parameter!$C$6</f>
        <v>1840</v>
      </c>
      <c r="S94" s="10">
        <f t="shared" si="23"/>
        <v>6780</v>
      </c>
      <c r="T94" s="13">
        <f t="shared" si="34"/>
        <v>0.35</v>
      </c>
      <c r="U94" s="12">
        <f t="shared" si="24"/>
        <v>0.26304347826086955</v>
      </c>
      <c r="V94" s="10">
        <f t="shared" si="35"/>
        <v>9200</v>
      </c>
      <c r="W94" s="10">
        <f t="shared" si="36"/>
        <v>400</v>
      </c>
      <c r="X94" s="10">
        <f>V94*Parameter!$C$4</f>
        <v>1380</v>
      </c>
      <c r="Y94" s="10">
        <f>(V94+W94*0)*Parameter!$C$6</f>
        <v>1840</v>
      </c>
      <c r="Z94" s="10">
        <f t="shared" si="25"/>
        <v>6380</v>
      </c>
      <c r="AA94" s="13">
        <f t="shared" si="37"/>
        <v>0.35</v>
      </c>
      <c r="AB94" s="12">
        <f t="shared" si="26"/>
        <v>0.30652173913043479</v>
      </c>
    </row>
    <row r="95" spans="1:28" x14ac:dyDescent="0.2">
      <c r="A95" s="9">
        <f t="shared" si="27"/>
        <v>9300</v>
      </c>
      <c r="B95" s="10">
        <f t="shared" si="28"/>
        <v>300</v>
      </c>
      <c r="C95" s="10">
        <f>A95*Parameter!$C$4</f>
        <v>1395</v>
      </c>
      <c r="D95" s="10">
        <f>(A95+B95*0)*Parameter!$C$6</f>
        <v>1860</v>
      </c>
      <c r="E95" s="10">
        <f t="shared" si="19"/>
        <v>6345</v>
      </c>
      <c r="F95" s="13">
        <f t="shared" si="29"/>
        <v>0.35</v>
      </c>
      <c r="G95" s="12">
        <f t="shared" si="20"/>
        <v>0.31774193548387097</v>
      </c>
      <c r="H95" s="10">
        <f t="shared" si="30"/>
        <v>9300</v>
      </c>
      <c r="I95" s="10">
        <f t="shared" si="31"/>
        <v>700</v>
      </c>
      <c r="J95" s="10">
        <f>H95*Parameter!$C$4</f>
        <v>1395</v>
      </c>
      <c r="K95" s="10">
        <f>(H95+I95*0)*Parameter!$C$6</f>
        <v>1860</v>
      </c>
      <c r="L95" s="10">
        <f t="shared" si="21"/>
        <v>6745</v>
      </c>
      <c r="M95" s="13">
        <f t="shared" si="32"/>
        <v>0.35</v>
      </c>
      <c r="N95" s="12">
        <f t="shared" si="22"/>
        <v>0.27473118279569891</v>
      </c>
      <c r="O95" s="10">
        <f t="shared" si="33"/>
        <v>9300</v>
      </c>
      <c r="P95" s="10">
        <f>Parameter!$C$7*2+Parameter!$C$8*2</f>
        <v>800</v>
      </c>
      <c r="Q95" s="10">
        <f>O95*Parameter!$C$4</f>
        <v>1395</v>
      </c>
      <c r="R95" s="10">
        <f>(O95+P95*0)*Parameter!$C$6</f>
        <v>1860</v>
      </c>
      <c r="S95" s="10">
        <f t="shared" si="23"/>
        <v>6845</v>
      </c>
      <c r="T95" s="13">
        <f t="shared" si="34"/>
        <v>0.35</v>
      </c>
      <c r="U95" s="12">
        <f t="shared" si="24"/>
        <v>0.26397849462365591</v>
      </c>
      <c r="V95" s="10">
        <f t="shared" si="35"/>
        <v>9300</v>
      </c>
      <c r="W95" s="10">
        <f t="shared" si="36"/>
        <v>400</v>
      </c>
      <c r="X95" s="10">
        <f>V95*Parameter!$C$4</f>
        <v>1395</v>
      </c>
      <c r="Y95" s="10">
        <f>(V95+W95*0)*Parameter!$C$6</f>
        <v>1860</v>
      </c>
      <c r="Z95" s="10">
        <f t="shared" si="25"/>
        <v>6445</v>
      </c>
      <c r="AA95" s="13">
        <f t="shared" si="37"/>
        <v>0.35</v>
      </c>
      <c r="AB95" s="12">
        <f t="shared" si="26"/>
        <v>0.30698924731182797</v>
      </c>
    </row>
    <row r="96" spans="1:28" x14ac:dyDescent="0.2">
      <c r="A96" s="9">
        <f t="shared" si="27"/>
        <v>9400</v>
      </c>
      <c r="B96" s="10">
        <f t="shared" si="28"/>
        <v>300</v>
      </c>
      <c r="C96" s="10">
        <f>A96*Parameter!$C$4</f>
        <v>1410</v>
      </c>
      <c r="D96" s="10">
        <f>(A96+B96*0)*Parameter!$C$6</f>
        <v>1880</v>
      </c>
      <c r="E96" s="10">
        <f t="shared" si="19"/>
        <v>6410</v>
      </c>
      <c r="F96" s="13">
        <f t="shared" si="29"/>
        <v>0.35</v>
      </c>
      <c r="G96" s="12">
        <f t="shared" si="20"/>
        <v>0.31808510638297871</v>
      </c>
      <c r="H96" s="10">
        <f t="shared" si="30"/>
        <v>9400</v>
      </c>
      <c r="I96" s="10">
        <f t="shared" si="31"/>
        <v>700</v>
      </c>
      <c r="J96" s="10">
        <f>H96*Parameter!$C$4</f>
        <v>1410</v>
      </c>
      <c r="K96" s="10">
        <f>(H96+I96*0)*Parameter!$C$6</f>
        <v>1880</v>
      </c>
      <c r="L96" s="10">
        <f t="shared" si="21"/>
        <v>6810</v>
      </c>
      <c r="M96" s="13">
        <f t="shared" si="32"/>
        <v>0.35</v>
      </c>
      <c r="N96" s="12">
        <f t="shared" si="22"/>
        <v>0.275531914893617</v>
      </c>
      <c r="O96" s="10">
        <f t="shared" si="33"/>
        <v>9400</v>
      </c>
      <c r="P96" s="10">
        <f>Parameter!$C$7*2+Parameter!$C$8*2</f>
        <v>800</v>
      </c>
      <c r="Q96" s="10">
        <f>O96*Parameter!$C$4</f>
        <v>1410</v>
      </c>
      <c r="R96" s="10">
        <f>(O96+P96*0)*Parameter!$C$6</f>
        <v>1880</v>
      </c>
      <c r="S96" s="10">
        <f t="shared" si="23"/>
        <v>6910</v>
      </c>
      <c r="T96" s="13">
        <f t="shared" si="34"/>
        <v>0.35</v>
      </c>
      <c r="U96" s="12">
        <f t="shared" si="24"/>
        <v>0.26489361702127662</v>
      </c>
      <c r="V96" s="10">
        <f t="shared" si="35"/>
        <v>9400</v>
      </c>
      <c r="W96" s="10">
        <f t="shared" si="36"/>
        <v>400</v>
      </c>
      <c r="X96" s="10">
        <f>V96*Parameter!$C$4</f>
        <v>1410</v>
      </c>
      <c r="Y96" s="10">
        <f>(V96+W96*0)*Parameter!$C$6</f>
        <v>1880</v>
      </c>
      <c r="Z96" s="10">
        <f t="shared" si="25"/>
        <v>6510</v>
      </c>
      <c r="AA96" s="13">
        <f t="shared" si="37"/>
        <v>0.35</v>
      </c>
      <c r="AB96" s="12">
        <f t="shared" si="26"/>
        <v>0.30744680851063833</v>
      </c>
    </row>
    <row r="97" spans="1:28" x14ac:dyDescent="0.2">
      <c r="A97" s="9">
        <f t="shared" si="27"/>
        <v>9500</v>
      </c>
      <c r="B97" s="10">
        <f t="shared" si="28"/>
        <v>300</v>
      </c>
      <c r="C97" s="10">
        <f>A97*Parameter!$C$4</f>
        <v>1425</v>
      </c>
      <c r="D97" s="10">
        <f>(A97+B97*0)*Parameter!$C$6</f>
        <v>1900</v>
      </c>
      <c r="E97" s="10">
        <f t="shared" si="19"/>
        <v>6475</v>
      </c>
      <c r="F97" s="13">
        <f t="shared" si="29"/>
        <v>0.35</v>
      </c>
      <c r="G97" s="12">
        <f t="shared" si="20"/>
        <v>0.31842105263157894</v>
      </c>
      <c r="H97" s="10">
        <f t="shared" si="30"/>
        <v>9500</v>
      </c>
      <c r="I97" s="10">
        <f t="shared" si="31"/>
        <v>700</v>
      </c>
      <c r="J97" s="10">
        <f>H97*Parameter!$C$4</f>
        <v>1425</v>
      </c>
      <c r="K97" s="10">
        <f>(H97+I97*0)*Parameter!$C$6</f>
        <v>1900</v>
      </c>
      <c r="L97" s="10">
        <f t="shared" si="21"/>
        <v>6875</v>
      </c>
      <c r="M97" s="13">
        <f t="shared" si="32"/>
        <v>0.35</v>
      </c>
      <c r="N97" s="12">
        <f t="shared" si="22"/>
        <v>0.27631578947368424</v>
      </c>
      <c r="O97" s="10">
        <f t="shared" si="33"/>
        <v>9500</v>
      </c>
      <c r="P97" s="10">
        <f>Parameter!$C$7*2+Parameter!$C$8*2</f>
        <v>800</v>
      </c>
      <c r="Q97" s="10">
        <f>O97*Parameter!$C$4</f>
        <v>1425</v>
      </c>
      <c r="R97" s="10">
        <f>(O97+P97*0)*Parameter!$C$6</f>
        <v>1900</v>
      </c>
      <c r="S97" s="10">
        <f t="shared" si="23"/>
        <v>6975</v>
      </c>
      <c r="T97" s="13">
        <f t="shared" si="34"/>
        <v>0.35</v>
      </c>
      <c r="U97" s="12">
        <f t="shared" si="24"/>
        <v>0.26578947368421052</v>
      </c>
      <c r="V97" s="10">
        <f t="shared" si="35"/>
        <v>9500</v>
      </c>
      <c r="W97" s="10">
        <f t="shared" si="36"/>
        <v>400</v>
      </c>
      <c r="X97" s="10">
        <f>V97*Parameter!$C$4</f>
        <v>1425</v>
      </c>
      <c r="Y97" s="10">
        <f>(V97+W97*0)*Parameter!$C$6</f>
        <v>1900</v>
      </c>
      <c r="Z97" s="10">
        <f t="shared" si="25"/>
        <v>6575</v>
      </c>
      <c r="AA97" s="13">
        <f t="shared" si="37"/>
        <v>0.35</v>
      </c>
      <c r="AB97" s="12">
        <f t="shared" si="26"/>
        <v>0.30789473684210528</v>
      </c>
    </row>
    <row r="98" spans="1:28" x14ac:dyDescent="0.2">
      <c r="A98" s="9">
        <f t="shared" si="27"/>
        <v>9600</v>
      </c>
      <c r="B98" s="10">
        <f t="shared" si="28"/>
        <v>300</v>
      </c>
      <c r="C98" s="10">
        <f>A98*Parameter!$C$4</f>
        <v>1440</v>
      </c>
      <c r="D98" s="10">
        <f>(A98+B98*0)*Parameter!$C$6</f>
        <v>1920</v>
      </c>
      <c r="E98" s="10">
        <f t="shared" si="19"/>
        <v>6540</v>
      </c>
      <c r="F98" s="13">
        <f t="shared" si="29"/>
        <v>0.35</v>
      </c>
      <c r="G98" s="12">
        <f t="shared" si="20"/>
        <v>0.31874999999999998</v>
      </c>
      <c r="H98" s="10">
        <f t="shared" si="30"/>
        <v>9600</v>
      </c>
      <c r="I98" s="10">
        <f t="shared" si="31"/>
        <v>700</v>
      </c>
      <c r="J98" s="10">
        <f>H98*Parameter!$C$4</f>
        <v>1440</v>
      </c>
      <c r="K98" s="10">
        <f>(H98+I98*0)*Parameter!$C$6</f>
        <v>1920</v>
      </c>
      <c r="L98" s="10">
        <f t="shared" si="21"/>
        <v>6940</v>
      </c>
      <c r="M98" s="13">
        <f t="shared" si="32"/>
        <v>0.35</v>
      </c>
      <c r="N98" s="12">
        <f t="shared" si="22"/>
        <v>0.27708333333333335</v>
      </c>
      <c r="O98" s="10">
        <f t="shared" si="33"/>
        <v>9600</v>
      </c>
      <c r="P98" s="10">
        <f>Parameter!$C$7*2+Parameter!$C$8*2</f>
        <v>800</v>
      </c>
      <c r="Q98" s="10">
        <f>O98*Parameter!$C$4</f>
        <v>1440</v>
      </c>
      <c r="R98" s="10">
        <f>(O98+P98*0)*Parameter!$C$6</f>
        <v>1920</v>
      </c>
      <c r="S98" s="10">
        <f t="shared" si="23"/>
        <v>7040</v>
      </c>
      <c r="T98" s="13">
        <f t="shared" si="34"/>
        <v>0.35</v>
      </c>
      <c r="U98" s="12">
        <f t="shared" si="24"/>
        <v>0.26666666666666666</v>
      </c>
      <c r="V98" s="10">
        <f t="shared" si="35"/>
        <v>9600</v>
      </c>
      <c r="W98" s="10">
        <f t="shared" si="36"/>
        <v>400</v>
      </c>
      <c r="X98" s="10">
        <f>V98*Parameter!$C$4</f>
        <v>1440</v>
      </c>
      <c r="Y98" s="10">
        <f>(V98+W98*0)*Parameter!$C$6</f>
        <v>1920</v>
      </c>
      <c r="Z98" s="10">
        <f t="shared" si="25"/>
        <v>6640</v>
      </c>
      <c r="AA98" s="13">
        <f t="shared" si="37"/>
        <v>0.35</v>
      </c>
      <c r="AB98" s="12">
        <f t="shared" si="26"/>
        <v>0.30833333333333335</v>
      </c>
    </row>
    <row r="99" spans="1:28" x14ac:dyDescent="0.2">
      <c r="A99" s="9">
        <f t="shared" si="27"/>
        <v>9700</v>
      </c>
      <c r="B99" s="10">
        <f t="shared" si="28"/>
        <v>300</v>
      </c>
      <c r="C99" s="10">
        <f>A99*Parameter!$C$4</f>
        <v>1455</v>
      </c>
      <c r="D99" s="10">
        <f>(A99+B99*0)*Parameter!$C$6</f>
        <v>1940</v>
      </c>
      <c r="E99" s="10">
        <f t="shared" si="19"/>
        <v>6605</v>
      </c>
      <c r="F99" s="13">
        <f t="shared" si="29"/>
        <v>0.35</v>
      </c>
      <c r="G99" s="12">
        <f t="shared" si="20"/>
        <v>0.31907216494845358</v>
      </c>
      <c r="H99" s="10">
        <f t="shared" si="30"/>
        <v>9700</v>
      </c>
      <c r="I99" s="10">
        <f t="shared" si="31"/>
        <v>700</v>
      </c>
      <c r="J99" s="10">
        <f>H99*Parameter!$C$4</f>
        <v>1455</v>
      </c>
      <c r="K99" s="10">
        <f>(H99+I99*0)*Parameter!$C$6</f>
        <v>1940</v>
      </c>
      <c r="L99" s="10">
        <f t="shared" si="21"/>
        <v>7005</v>
      </c>
      <c r="M99" s="13">
        <f t="shared" si="32"/>
        <v>0.35</v>
      </c>
      <c r="N99" s="12">
        <f t="shared" si="22"/>
        <v>0.27783505154639176</v>
      </c>
      <c r="O99" s="10">
        <f t="shared" si="33"/>
        <v>9700</v>
      </c>
      <c r="P99" s="10">
        <f>Parameter!$C$7*2+Parameter!$C$8*2</f>
        <v>800</v>
      </c>
      <c r="Q99" s="10">
        <f>O99*Parameter!$C$4</f>
        <v>1455</v>
      </c>
      <c r="R99" s="10">
        <f>(O99+P99*0)*Parameter!$C$6</f>
        <v>1940</v>
      </c>
      <c r="S99" s="10">
        <f t="shared" si="23"/>
        <v>7105</v>
      </c>
      <c r="T99" s="13">
        <f t="shared" si="34"/>
        <v>0.35</v>
      </c>
      <c r="U99" s="12">
        <f t="shared" si="24"/>
        <v>0.26752577319587628</v>
      </c>
      <c r="V99" s="10">
        <f t="shared" si="35"/>
        <v>9700</v>
      </c>
      <c r="W99" s="10">
        <f t="shared" si="36"/>
        <v>400</v>
      </c>
      <c r="X99" s="10">
        <f>V99*Parameter!$C$4</f>
        <v>1455</v>
      </c>
      <c r="Y99" s="10">
        <f>(V99+W99*0)*Parameter!$C$6</f>
        <v>1940</v>
      </c>
      <c r="Z99" s="10">
        <f t="shared" si="25"/>
        <v>6705</v>
      </c>
      <c r="AA99" s="13">
        <f t="shared" si="37"/>
        <v>0.35</v>
      </c>
      <c r="AB99" s="12">
        <f t="shared" si="26"/>
        <v>0.30876288659793816</v>
      </c>
    </row>
    <row r="100" spans="1:28" x14ac:dyDescent="0.2">
      <c r="A100" s="9">
        <f t="shared" si="27"/>
        <v>9800</v>
      </c>
      <c r="B100" s="10">
        <f t="shared" si="28"/>
        <v>300</v>
      </c>
      <c r="C100" s="10">
        <f>A100*Parameter!$C$4</f>
        <v>1470</v>
      </c>
      <c r="D100" s="10">
        <f>(A100+B100*0)*Parameter!$C$6</f>
        <v>1960</v>
      </c>
      <c r="E100" s="10">
        <f t="shared" si="19"/>
        <v>6670</v>
      </c>
      <c r="F100" s="13">
        <f t="shared" si="29"/>
        <v>0.35</v>
      </c>
      <c r="G100" s="12">
        <f t="shared" si="20"/>
        <v>0.31938775510204082</v>
      </c>
      <c r="H100" s="10">
        <f t="shared" si="30"/>
        <v>9800</v>
      </c>
      <c r="I100" s="10">
        <f t="shared" si="31"/>
        <v>700</v>
      </c>
      <c r="J100" s="10">
        <f>H100*Parameter!$C$4</f>
        <v>1470</v>
      </c>
      <c r="K100" s="10">
        <f>(H100+I100*0)*Parameter!$C$6</f>
        <v>1960</v>
      </c>
      <c r="L100" s="10">
        <f t="shared" si="21"/>
        <v>7070</v>
      </c>
      <c r="M100" s="13">
        <f t="shared" si="32"/>
        <v>0.35</v>
      </c>
      <c r="N100" s="12">
        <f t="shared" si="22"/>
        <v>0.27857142857142858</v>
      </c>
      <c r="O100" s="10">
        <f t="shared" si="33"/>
        <v>9800</v>
      </c>
      <c r="P100" s="10">
        <f>Parameter!$C$7*2+Parameter!$C$8*2</f>
        <v>800</v>
      </c>
      <c r="Q100" s="10">
        <f>O100*Parameter!$C$4</f>
        <v>1470</v>
      </c>
      <c r="R100" s="10">
        <f>(O100+P100*0)*Parameter!$C$6</f>
        <v>1960</v>
      </c>
      <c r="S100" s="10">
        <f t="shared" si="23"/>
        <v>7170</v>
      </c>
      <c r="T100" s="13">
        <f t="shared" si="34"/>
        <v>0.35</v>
      </c>
      <c r="U100" s="12">
        <f t="shared" si="24"/>
        <v>0.26836734693877551</v>
      </c>
      <c r="V100" s="10">
        <f t="shared" si="35"/>
        <v>9800</v>
      </c>
      <c r="W100" s="10">
        <f t="shared" si="36"/>
        <v>400</v>
      </c>
      <c r="X100" s="10">
        <f>V100*Parameter!$C$4</f>
        <v>1470</v>
      </c>
      <c r="Y100" s="10">
        <f>(V100+W100*0)*Parameter!$C$6</f>
        <v>1960</v>
      </c>
      <c r="Z100" s="10">
        <f t="shared" si="25"/>
        <v>6770</v>
      </c>
      <c r="AA100" s="13">
        <f t="shared" si="37"/>
        <v>0.35</v>
      </c>
      <c r="AB100" s="12">
        <f t="shared" si="26"/>
        <v>0.30918367346938774</v>
      </c>
    </row>
    <row r="101" spans="1:28" x14ac:dyDescent="0.2">
      <c r="A101" s="9">
        <f t="shared" si="27"/>
        <v>9900</v>
      </c>
      <c r="B101" s="10">
        <f t="shared" si="28"/>
        <v>300</v>
      </c>
      <c r="C101" s="10">
        <f>A101*Parameter!$C$4</f>
        <v>1485</v>
      </c>
      <c r="D101" s="10">
        <f>(A101+B101*0)*Parameter!$C$6</f>
        <v>1980</v>
      </c>
      <c r="E101" s="10">
        <f t="shared" si="19"/>
        <v>6735</v>
      </c>
      <c r="F101" s="13">
        <f t="shared" si="29"/>
        <v>0.35</v>
      </c>
      <c r="G101" s="12">
        <f t="shared" si="20"/>
        <v>0.3196969696969697</v>
      </c>
      <c r="H101" s="10">
        <f t="shared" si="30"/>
        <v>9900</v>
      </c>
      <c r="I101" s="10">
        <f t="shared" si="31"/>
        <v>700</v>
      </c>
      <c r="J101" s="10">
        <f>H101*Parameter!$C$4</f>
        <v>1485</v>
      </c>
      <c r="K101" s="10">
        <f>(H101+I101*0)*Parameter!$C$6</f>
        <v>1980</v>
      </c>
      <c r="L101" s="10">
        <f t="shared" si="21"/>
        <v>7135</v>
      </c>
      <c r="M101" s="13">
        <f t="shared" si="32"/>
        <v>0.35</v>
      </c>
      <c r="N101" s="12">
        <f t="shared" si="22"/>
        <v>0.27929292929292932</v>
      </c>
      <c r="O101" s="10">
        <f t="shared" si="33"/>
        <v>9900</v>
      </c>
      <c r="P101" s="10">
        <f>Parameter!$C$7*2+Parameter!$C$8*2</f>
        <v>800</v>
      </c>
      <c r="Q101" s="10">
        <f>O101*Parameter!$C$4</f>
        <v>1485</v>
      </c>
      <c r="R101" s="10">
        <f>(O101+P101*0)*Parameter!$C$6</f>
        <v>1980</v>
      </c>
      <c r="S101" s="10">
        <f t="shared" si="23"/>
        <v>7235</v>
      </c>
      <c r="T101" s="13">
        <f t="shared" si="34"/>
        <v>0.35</v>
      </c>
      <c r="U101" s="12">
        <f t="shared" si="24"/>
        <v>0.2691919191919192</v>
      </c>
      <c r="V101" s="10">
        <f t="shared" si="35"/>
        <v>9900</v>
      </c>
      <c r="W101" s="10">
        <f t="shared" si="36"/>
        <v>400</v>
      </c>
      <c r="X101" s="10">
        <f>V101*Parameter!$C$4</f>
        <v>1485</v>
      </c>
      <c r="Y101" s="10">
        <f>(V101+W101*0)*Parameter!$C$6</f>
        <v>1980</v>
      </c>
      <c r="Z101" s="10">
        <f t="shared" si="25"/>
        <v>6835</v>
      </c>
      <c r="AA101" s="13">
        <f t="shared" si="37"/>
        <v>0.35</v>
      </c>
      <c r="AB101" s="12">
        <f t="shared" si="26"/>
        <v>0.30959595959595959</v>
      </c>
    </row>
    <row r="102" spans="1:28" x14ac:dyDescent="0.2">
      <c r="A102" s="9">
        <f t="shared" si="27"/>
        <v>10000</v>
      </c>
      <c r="B102" s="10">
        <f t="shared" si="28"/>
        <v>300</v>
      </c>
      <c r="C102" s="10">
        <f>A102*Parameter!$C$4</f>
        <v>1500</v>
      </c>
      <c r="D102" s="10">
        <f>(A102+B102*0)*Parameter!$C$6</f>
        <v>2000</v>
      </c>
      <c r="E102" s="10">
        <f t="shared" si="19"/>
        <v>6800</v>
      </c>
      <c r="F102" s="13">
        <f t="shared" si="29"/>
        <v>0.35</v>
      </c>
      <c r="G102" s="12">
        <f t="shared" si="20"/>
        <v>0.32</v>
      </c>
      <c r="H102" s="10">
        <f t="shared" si="30"/>
        <v>10000</v>
      </c>
      <c r="I102" s="10">
        <f t="shared" si="31"/>
        <v>700</v>
      </c>
      <c r="J102" s="10">
        <f>H102*Parameter!$C$4</f>
        <v>1500</v>
      </c>
      <c r="K102" s="10">
        <f>(H102+I102*0)*Parameter!$C$6</f>
        <v>2000</v>
      </c>
      <c r="L102" s="10">
        <f t="shared" si="21"/>
        <v>7200</v>
      </c>
      <c r="M102" s="13">
        <f t="shared" si="32"/>
        <v>0.35</v>
      </c>
      <c r="N102" s="12">
        <f t="shared" si="22"/>
        <v>0.28000000000000003</v>
      </c>
      <c r="O102" s="10">
        <f t="shared" si="33"/>
        <v>10000</v>
      </c>
      <c r="P102" s="10">
        <f>Parameter!$C$7*2+Parameter!$C$8*2</f>
        <v>800</v>
      </c>
      <c r="Q102" s="10">
        <f>O102*Parameter!$C$4</f>
        <v>1500</v>
      </c>
      <c r="R102" s="10">
        <f>(O102+P102*0)*Parameter!$C$6</f>
        <v>2000</v>
      </c>
      <c r="S102" s="10">
        <f t="shared" si="23"/>
        <v>7300</v>
      </c>
      <c r="T102" s="13">
        <f t="shared" si="34"/>
        <v>0.35</v>
      </c>
      <c r="U102" s="12">
        <f t="shared" si="24"/>
        <v>0.27</v>
      </c>
      <c r="V102" s="10">
        <f t="shared" si="35"/>
        <v>10000</v>
      </c>
      <c r="W102" s="10">
        <f t="shared" si="36"/>
        <v>400</v>
      </c>
      <c r="X102" s="10">
        <f>V102*Parameter!$C$4</f>
        <v>1500</v>
      </c>
      <c r="Y102" s="10">
        <f>(V102+W102*0)*Parameter!$C$6</f>
        <v>2000</v>
      </c>
      <c r="Z102" s="10">
        <f t="shared" si="25"/>
        <v>6900</v>
      </c>
      <c r="AA102" s="13">
        <f t="shared" si="37"/>
        <v>0.35</v>
      </c>
      <c r="AB102" s="12">
        <f t="shared" si="26"/>
        <v>0.31</v>
      </c>
    </row>
    <row r="103" spans="1:28" x14ac:dyDescent="0.2">
      <c r="A103" s="9">
        <f t="shared" si="27"/>
        <v>10100</v>
      </c>
      <c r="B103" s="10">
        <f t="shared" si="28"/>
        <v>300</v>
      </c>
      <c r="C103" s="10">
        <f>A103*Parameter!$C$4</f>
        <v>1515</v>
      </c>
      <c r="D103" s="10">
        <f>(A103+B103*0)*Parameter!$C$6</f>
        <v>2020</v>
      </c>
      <c r="E103" s="10">
        <f t="shared" si="19"/>
        <v>6865</v>
      </c>
      <c r="F103" s="13">
        <f t="shared" si="29"/>
        <v>0.35</v>
      </c>
      <c r="G103" s="12">
        <f t="shared" si="20"/>
        <v>0.3202970297029703</v>
      </c>
      <c r="H103" s="10">
        <f t="shared" si="30"/>
        <v>10100</v>
      </c>
      <c r="I103" s="10">
        <f t="shared" si="31"/>
        <v>700</v>
      </c>
      <c r="J103" s="10">
        <f>H103*Parameter!$C$4</f>
        <v>1515</v>
      </c>
      <c r="K103" s="10">
        <f>(H103+I103*0)*Parameter!$C$6</f>
        <v>2020</v>
      </c>
      <c r="L103" s="10">
        <f t="shared" si="21"/>
        <v>7265</v>
      </c>
      <c r="M103" s="13">
        <f t="shared" si="32"/>
        <v>0.35</v>
      </c>
      <c r="N103" s="12">
        <f t="shared" si="22"/>
        <v>0.28069306930693072</v>
      </c>
      <c r="O103" s="10">
        <f t="shared" si="33"/>
        <v>10100</v>
      </c>
      <c r="P103" s="10">
        <f>Parameter!$C$7*2+Parameter!$C$8*2</f>
        <v>800</v>
      </c>
      <c r="Q103" s="10">
        <f>O103*Parameter!$C$4</f>
        <v>1515</v>
      </c>
      <c r="R103" s="10">
        <f>(O103+P103*0)*Parameter!$C$6</f>
        <v>2020</v>
      </c>
      <c r="S103" s="10">
        <f t="shared" si="23"/>
        <v>7365</v>
      </c>
      <c r="T103" s="13">
        <f t="shared" si="34"/>
        <v>0.35</v>
      </c>
      <c r="U103" s="12">
        <f t="shared" si="24"/>
        <v>0.27079207920792081</v>
      </c>
      <c r="V103" s="10">
        <f t="shared" si="35"/>
        <v>10100</v>
      </c>
      <c r="W103" s="10">
        <f t="shared" si="36"/>
        <v>400</v>
      </c>
      <c r="X103" s="10">
        <f>V103*Parameter!$C$4</f>
        <v>1515</v>
      </c>
      <c r="Y103" s="10">
        <f>(V103+W103*0)*Parameter!$C$6</f>
        <v>2020</v>
      </c>
      <c r="Z103" s="10">
        <f t="shared" si="25"/>
        <v>6965</v>
      </c>
      <c r="AA103" s="13">
        <f t="shared" si="37"/>
        <v>0.35</v>
      </c>
      <c r="AB103" s="12">
        <f t="shared" si="26"/>
        <v>0.31039603960396039</v>
      </c>
    </row>
    <row r="104" spans="1:28" x14ac:dyDescent="0.2">
      <c r="A104" s="9">
        <f t="shared" si="27"/>
        <v>10200</v>
      </c>
      <c r="B104" s="10">
        <f t="shared" si="28"/>
        <v>300</v>
      </c>
      <c r="C104" s="10">
        <f>A104*Parameter!$C$4</f>
        <v>1530</v>
      </c>
      <c r="D104" s="10">
        <f>(A104+B104*0)*Parameter!$C$6</f>
        <v>2040</v>
      </c>
      <c r="E104" s="10">
        <f t="shared" si="19"/>
        <v>6930</v>
      </c>
      <c r="F104" s="13">
        <f t="shared" si="29"/>
        <v>0.35</v>
      </c>
      <c r="G104" s="12">
        <f t="shared" si="20"/>
        <v>0.32058823529411767</v>
      </c>
      <c r="H104" s="10">
        <f t="shared" si="30"/>
        <v>10200</v>
      </c>
      <c r="I104" s="10">
        <f t="shared" si="31"/>
        <v>700</v>
      </c>
      <c r="J104" s="10">
        <f>H104*Parameter!$C$4</f>
        <v>1530</v>
      </c>
      <c r="K104" s="10">
        <f>(H104+I104*0)*Parameter!$C$6</f>
        <v>2040</v>
      </c>
      <c r="L104" s="10">
        <f t="shared" si="21"/>
        <v>7330</v>
      </c>
      <c r="M104" s="13">
        <f t="shared" si="32"/>
        <v>0.35</v>
      </c>
      <c r="N104" s="12">
        <f t="shared" si="22"/>
        <v>0.28137254901960784</v>
      </c>
      <c r="O104" s="10">
        <f t="shared" si="33"/>
        <v>10200</v>
      </c>
      <c r="P104" s="10">
        <f>Parameter!$C$7*2+Parameter!$C$8*2</f>
        <v>800</v>
      </c>
      <c r="Q104" s="10">
        <f>O104*Parameter!$C$4</f>
        <v>1530</v>
      </c>
      <c r="R104" s="10">
        <f>(O104+P104*0)*Parameter!$C$6</f>
        <v>2040</v>
      </c>
      <c r="S104" s="10">
        <f t="shared" si="23"/>
        <v>7430</v>
      </c>
      <c r="T104" s="13">
        <f t="shared" si="34"/>
        <v>0.35</v>
      </c>
      <c r="U104" s="12">
        <f t="shared" si="24"/>
        <v>0.27156862745098037</v>
      </c>
      <c r="V104" s="10">
        <f t="shared" si="35"/>
        <v>10200</v>
      </c>
      <c r="W104" s="10">
        <f t="shared" si="36"/>
        <v>400</v>
      </c>
      <c r="X104" s="10">
        <f>V104*Parameter!$C$4</f>
        <v>1530</v>
      </c>
      <c r="Y104" s="10">
        <f>(V104+W104*0)*Parameter!$C$6</f>
        <v>2040</v>
      </c>
      <c r="Z104" s="10">
        <f t="shared" si="25"/>
        <v>7030</v>
      </c>
      <c r="AA104" s="13">
        <f t="shared" si="37"/>
        <v>0.35</v>
      </c>
      <c r="AB104" s="12">
        <f t="shared" si="26"/>
        <v>0.3107843137254902</v>
      </c>
    </row>
    <row r="105" spans="1:28" x14ac:dyDescent="0.2">
      <c r="A105" s="9">
        <f t="shared" si="27"/>
        <v>10300</v>
      </c>
      <c r="B105" s="10">
        <f t="shared" si="28"/>
        <v>300</v>
      </c>
      <c r="C105" s="10">
        <f>A105*Parameter!$C$4</f>
        <v>1545</v>
      </c>
      <c r="D105" s="10">
        <f>(A105+B105*0)*Parameter!$C$6</f>
        <v>2060</v>
      </c>
      <c r="E105" s="10">
        <f t="shared" si="19"/>
        <v>6995</v>
      </c>
      <c r="F105" s="13">
        <f t="shared" si="29"/>
        <v>0.35</v>
      </c>
      <c r="G105" s="12">
        <f t="shared" si="20"/>
        <v>0.32087378640776698</v>
      </c>
      <c r="H105" s="10">
        <f t="shared" si="30"/>
        <v>10300</v>
      </c>
      <c r="I105" s="10">
        <f t="shared" si="31"/>
        <v>700</v>
      </c>
      <c r="J105" s="10">
        <f>H105*Parameter!$C$4</f>
        <v>1545</v>
      </c>
      <c r="K105" s="10">
        <f>(H105+I105*0)*Parameter!$C$6</f>
        <v>2060</v>
      </c>
      <c r="L105" s="10">
        <f t="shared" si="21"/>
        <v>7395</v>
      </c>
      <c r="M105" s="13">
        <f t="shared" si="32"/>
        <v>0.35</v>
      </c>
      <c r="N105" s="12">
        <f t="shared" si="22"/>
        <v>0.28203883495145632</v>
      </c>
      <c r="O105" s="10">
        <f t="shared" si="33"/>
        <v>10300</v>
      </c>
      <c r="P105" s="10">
        <f>Parameter!$C$7*2+Parameter!$C$8*2</f>
        <v>800</v>
      </c>
      <c r="Q105" s="10">
        <f>O105*Parameter!$C$4</f>
        <v>1545</v>
      </c>
      <c r="R105" s="10">
        <f>(O105+P105*0)*Parameter!$C$6</f>
        <v>2060</v>
      </c>
      <c r="S105" s="10">
        <f t="shared" si="23"/>
        <v>7495</v>
      </c>
      <c r="T105" s="13">
        <f t="shared" si="34"/>
        <v>0.35</v>
      </c>
      <c r="U105" s="12">
        <f t="shared" si="24"/>
        <v>0.27233009708737865</v>
      </c>
      <c r="V105" s="10">
        <f t="shared" si="35"/>
        <v>10300</v>
      </c>
      <c r="W105" s="10">
        <f t="shared" si="36"/>
        <v>400</v>
      </c>
      <c r="X105" s="10">
        <f>V105*Parameter!$C$4</f>
        <v>1545</v>
      </c>
      <c r="Y105" s="10">
        <f>(V105+W105*0)*Parameter!$C$6</f>
        <v>2060</v>
      </c>
      <c r="Z105" s="10">
        <f t="shared" si="25"/>
        <v>7095</v>
      </c>
      <c r="AA105" s="13">
        <f t="shared" si="37"/>
        <v>0.35</v>
      </c>
      <c r="AB105" s="12">
        <f t="shared" si="26"/>
        <v>0.31116504854368932</v>
      </c>
    </row>
    <row r="106" spans="1:28" x14ac:dyDescent="0.2">
      <c r="A106" s="9">
        <f t="shared" si="27"/>
        <v>10400</v>
      </c>
      <c r="B106" s="10">
        <f t="shared" si="28"/>
        <v>300</v>
      </c>
      <c r="C106" s="10">
        <f>A106*Parameter!$C$4</f>
        <v>1560</v>
      </c>
      <c r="D106" s="10">
        <f>(A106+B106*0)*Parameter!$C$6</f>
        <v>2080</v>
      </c>
      <c r="E106" s="10">
        <f t="shared" si="19"/>
        <v>7060</v>
      </c>
      <c r="F106" s="13">
        <f t="shared" si="29"/>
        <v>0.35</v>
      </c>
      <c r="G106" s="12">
        <f t="shared" si="20"/>
        <v>0.32115384615384618</v>
      </c>
      <c r="H106" s="10">
        <f t="shared" si="30"/>
        <v>10400</v>
      </c>
      <c r="I106" s="10">
        <f t="shared" si="31"/>
        <v>700</v>
      </c>
      <c r="J106" s="10">
        <f>H106*Parameter!$C$4</f>
        <v>1560</v>
      </c>
      <c r="K106" s="10">
        <f>(H106+I106*0)*Parameter!$C$6</f>
        <v>2080</v>
      </c>
      <c r="L106" s="10">
        <f t="shared" si="21"/>
        <v>7460</v>
      </c>
      <c r="M106" s="13">
        <f t="shared" si="32"/>
        <v>0.35</v>
      </c>
      <c r="N106" s="12">
        <f t="shared" si="22"/>
        <v>0.28269230769230769</v>
      </c>
      <c r="O106" s="10">
        <f t="shared" si="33"/>
        <v>10400</v>
      </c>
      <c r="P106" s="10">
        <f>Parameter!$C$7*2+Parameter!$C$8*2</f>
        <v>800</v>
      </c>
      <c r="Q106" s="10">
        <f>O106*Parameter!$C$4</f>
        <v>1560</v>
      </c>
      <c r="R106" s="10">
        <f>(O106+P106*0)*Parameter!$C$6</f>
        <v>2080</v>
      </c>
      <c r="S106" s="10">
        <f t="shared" si="23"/>
        <v>7560</v>
      </c>
      <c r="T106" s="13">
        <f t="shared" si="34"/>
        <v>0.35</v>
      </c>
      <c r="U106" s="12">
        <f t="shared" si="24"/>
        <v>0.27307692307692305</v>
      </c>
      <c r="V106" s="10">
        <f t="shared" si="35"/>
        <v>10400</v>
      </c>
      <c r="W106" s="10">
        <f t="shared" si="36"/>
        <v>400</v>
      </c>
      <c r="X106" s="10">
        <f>V106*Parameter!$C$4</f>
        <v>1560</v>
      </c>
      <c r="Y106" s="10">
        <f>(V106+W106*0)*Parameter!$C$6</f>
        <v>2080</v>
      </c>
      <c r="Z106" s="10">
        <f t="shared" si="25"/>
        <v>7160</v>
      </c>
      <c r="AA106" s="13">
        <f t="shared" si="37"/>
        <v>0.35</v>
      </c>
      <c r="AB106" s="12">
        <f t="shared" si="26"/>
        <v>0.31153846153846154</v>
      </c>
    </row>
    <row r="107" spans="1:28" x14ac:dyDescent="0.2">
      <c r="A107" s="9">
        <f t="shared" si="27"/>
        <v>10500</v>
      </c>
      <c r="B107" s="10">
        <f t="shared" si="28"/>
        <v>300</v>
      </c>
      <c r="C107" s="10">
        <f>A107*Parameter!$C$4</f>
        <v>1575</v>
      </c>
      <c r="D107" s="10">
        <f>(A107+B107*0)*Parameter!$C$6</f>
        <v>2100</v>
      </c>
      <c r="E107" s="10">
        <f t="shared" si="19"/>
        <v>7125</v>
      </c>
      <c r="F107" s="13">
        <f t="shared" si="29"/>
        <v>0.35</v>
      </c>
      <c r="G107" s="12">
        <f t="shared" si="20"/>
        <v>0.32142857142857145</v>
      </c>
      <c r="H107" s="10">
        <f t="shared" si="30"/>
        <v>10500</v>
      </c>
      <c r="I107" s="10">
        <f t="shared" si="31"/>
        <v>700</v>
      </c>
      <c r="J107" s="10">
        <f>H107*Parameter!$C$4</f>
        <v>1575</v>
      </c>
      <c r="K107" s="10">
        <f>(H107+I107*0)*Parameter!$C$6</f>
        <v>2100</v>
      </c>
      <c r="L107" s="10">
        <f t="shared" si="21"/>
        <v>7525</v>
      </c>
      <c r="M107" s="13">
        <f t="shared" si="32"/>
        <v>0.35</v>
      </c>
      <c r="N107" s="12">
        <f t="shared" si="22"/>
        <v>0.28333333333333333</v>
      </c>
      <c r="O107" s="10">
        <f t="shared" si="33"/>
        <v>10500</v>
      </c>
      <c r="P107" s="10">
        <f>Parameter!$C$7*2+Parameter!$C$8*2</f>
        <v>800</v>
      </c>
      <c r="Q107" s="10">
        <f>O107*Parameter!$C$4</f>
        <v>1575</v>
      </c>
      <c r="R107" s="10">
        <f>(O107+P107*0)*Parameter!$C$6</f>
        <v>2100</v>
      </c>
      <c r="S107" s="10">
        <f t="shared" si="23"/>
        <v>7625</v>
      </c>
      <c r="T107" s="13">
        <f t="shared" si="34"/>
        <v>0.35</v>
      </c>
      <c r="U107" s="12">
        <f t="shared" si="24"/>
        <v>0.27380952380952384</v>
      </c>
      <c r="V107" s="10">
        <f t="shared" si="35"/>
        <v>10500</v>
      </c>
      <c r="W107" s="10">
        <f t="shared" si="36"/>
        <v>400</v>
      </c>
      <c r="X107" s="10">
        <f>V107*Parameter!$C$4</f>
        <v>1575</v>
      </c>
      <c r="Y107" s="10">
        <f>(V107+W107*0)*Parameter!$C$6</f>
        <v>2100</v>
      </c>
      <c r="Z107" s="10">
        <f t="shared" si="25"/>
        <v>7225</v>
      </c>
      <c r="AA107" s="13">
        <f t="shared" si="37"/>
        <v>0.35</v>
      </c>
      <c r="AB107" s="12">
        <f t="shared" si="26"/>
        <v>0.31190476190476191</v>
      </c>
    </row>
    <row r="108" spans="1:28" x14ac:dyDescent="0.2">
      <c r="A108" s="9">
        <f t="shared" si="27"/>
        <v>10600</v>
      </c>
      <c r="B108" s="10">
        <f t="shared" si="28"/>
        <v>300</v>
      </c>
      <c r="C108" s="10">
        <f>A108*Parameter!$C$4</f>
        <v>1590</v>
      </c>
      <c r="D108" s="10">
        <f>(A108+B108*0)*Parameter!$C$6</f>
        <v>2120</v>
      </c>
      <c r="E108" s="10">
        <f t="shared" si="19"/>
        <v>7190</v>
      </c>
      <c r="F108" s="13">
        <f t="shared" si="29"/>
        <v>0.35</v>
      </c>
      <c r="G108" s="12">
        <f t="shared" si="20"/>
        <v>0.32169811320754715</v>
      </c>
      <c r="H108" s="10">
        <f t="shared" si="30"/>
        <v>10600</v>
      </c>
      <c r="I108" s="10">
        <f t="shared" si="31"/>
        <v>700</v>
      </c>
      <c r="J108" s="10">
        <f>H108*Parameter!$C$4</f>
        <v>1590</v>
      </c>
      <c r="K108" s="10">
        <f>(H108+I108*0)*Parameter!$C$6</f>
        <v>2120</v>
      </c>
      <c r="L108" s="10">
        <f t="shared" si="21"/>
        <v>7590</v>
      </c>
      <c r="M108" s="13">
        <f t="shared" si="32"/>
        <v>0.35</v>
      </c>
      <c r="N108" s="12">
        <f t="shared" si="22"/>
        <v>0.28396226415094339</v>
      </c>
      <c r="O108" s="10">
        <f t="shared" si="33"/>
        <v>10600</v>
      </c>
      <c r="P108" s="10">
        <f>Parameter!$C$7*2+Parameter!$C$8*2</f>
        <v>800</v>
      </c>
      <c r="Q108" s="10">
        <f>O108*Parameter!$C$4</f>
        <v>1590</v>
      </c>
      <c r="R108" s="10">
        <f>(O108+P108*0)*Parameter!$C$6</f>
        <v>2120</v>
      </c>
      <c r="S108" s="10">
        <f t="shared" si="23"/>
        <v>7690</v>
      </c>
      <c r="T108" s="13">
        <f t="shared" si="34"/>
        <v>0.35</v>
      </c>
      <c r="U108" s="12">
        <f t="shared" si="24"/>
        <v>0.27452830188679245</v>
      </c>
      <c r="V108" s="10">
        <f t="shared" si="35"/>
        <v>10600</v>
      </c>
      <c r="W108" s="10">
        <f t="shared" si="36"/>
        <v>400</v>
      </c>
      <c r="X108" s="10">
        <f>V108*Parameter!$C$4</f>
        <v>1590</v>
      </c>
      <c r="Y108" s="10">
        <f>(V108+W108*0)*Parameter!$C$6</f>
        <v>2120</v>
      </c>
      <c r="Z108" s="10">
        <f t="shared" si="25"/>
        <v>7290</v>
      </c>
      <c r="AA108" s="13">
        <f t="shared" si="37"/>
        <v>0.35</v>
      </c>
      <c r="AB108" s="12">
        <f t="shared" si="26"/>
        <v>0.31226415094339621</v>
      </c>
    </row>
    <row r="109" spans="1:28" x14ac:dyDescent="0.2">
      <c r="A109" s="9">
        <f t="shared" si="27"/>
        <v>10700</v>
      </c>
      <c r="B109" s="10">
        <f t="shared" si="28"/>
        <v>300</v>
      </c>
      <c r="C109" s="10">
        <f>A109*Parameter!$C$4</f>
        <v>1605</v>
      </c>
      <c r="D109" s="10">
        <f>(A109+B109*0)*Parameter!$C$6</f>
        <v>2140</v>
      </c>
      <c r="E109" s="10">
        <f t="shared" si="19"/>
        <v>7255</v>
      </c>
      <c r="F109" s="13">
        <f t="shared" si="29"/>
        <v>0.35</v>
      </c>
      <c r="G109" s="12">
        <f t="shared" si="20"/>
        <v>0.32196261682242988</v>
      </c>
      <c r="H109" s="10">
        <f t="shared" si="30"/>
        <v>10700</v>
      </c>
      <c r="I109" s="10">
        <f t="shared" si="31"/>
        <v>700</v>
      </c>
      <c r="J109" s="10">
        <f>H109*Parameter!$C$4</f>
        <v>1605</v>
      </c>
      <c r="K109" s="10">
        <f>(H109+I109*0)*Parameter!$C$6</f>
        <v>2140</v>
      </c>
      <c r="L109" s="10">
        <f t="shared" si="21"/>
        <v>7655</v>
      </c>
      <c r="M109" s="13">
        <f t="shared" si="32"/>
        <v>0.35</v>
      </c>
      <c r="N109" s="12">
        <f t="shared" si="22"/>
        <v>0.28457943925233647</v>
      </c>
      <c r="O109" s="10">
        <f t="shared" si="33"/>
        <v>10700</v>
      </c>
      <c r="P109" s="10">
        <f>Parameter!$C$7*2+Parameter!$C$8*2</f>
        <v>800</v>
      </c>
      <c r="Q109" s="10">
        <f>O109*Parameter!$C$4</f>
        <v>1605</v>
      </c>
      <c r="R109" s="10">
        <f>(O109+P109*0)*Parameter!$C$6</f>
        <v>2140</v>
      </c>
      <c r="S109" s="10">
        <f t="shared" si="23"/>
        <v>7755</v>
      </c>
      <c r="T109" s="13">
        <f t="shared" si="34"/>
        <v>0.35</v>
      </c>
      <c r="U109" s="12">
        <f t="shared" si="24"/>
        <v>0.27523364485981311</v>
      </c>
      <c r="V109" s="10">
        <f t="shared" si="35"/>
        <v>10700</v>
      </c>
      <c r="W109" s="10">
        <f t="shared" si="36"/>
        <v>400</v>
      </c>
      <c r="X109" s="10">
        <f>V109*Parameter!$C$4</f>
        <v>1605</v>
      </c>
      <c r="Y109" s="10">
        <f>(V109+W109*0)*Parameter!$C$6</f>
        <v>2140</v>
      </c>
      <c r="Z109" s="10">
        <f t="shared" si="25"/>
        <v>7355</v>
      </c>
      <c r="AA109" s="13">
        <f t="shared" si="37"/>
        <v>0.35</v>
      </c>
      <c r="AB109" s="12">
        <f t="shared" si="26"/>
        <v>0.31261682242990652</v>
      </c>
    </row>
    <row r="110" spans="1:28" x14ac:dyDescent="0.2">
      <c r="A110" s="9">
        <f t="shared" si="27"/>
        <v>10800</v>
      </c>
      <c r="B110" s="10">
        <f t="shared" si="28"/>
        <v>300</v>
      </c>
      <c r="C110" s="10">
        <f>A110*Parameter!$C$4</f>
        <v>1620</v>
      </c>
      <c r="D110" s="10">
        <f>(A110+B110*0)*Parameter!$C$6</f>
        <v>2160</v>
      </c>
      <c r="E110" s="10">
        <f t="shared" si="19"/>
        <v>7320</v>
      </c>
      <c r="F110" s="13">
        <f t="shared" si="29"/>
        <v>0.35</v>
      </c>
      <c r="G110" s="12">
        <f t="shared" si="20"/>
        <v>0.32222222222222224</v>
      </c>
      <c r="H110" s="10">
        <f t="shared" si="30"/>
        <v>10800</v>
      </c>
      <c r="I110" s="10">
        <f t="shared" si="31"/>
        <v>700</v>
      </c>
      <c r="J110" s="10">
        <f>H110*Parameter!$C$4</f>
        <v>1620</v>
      </c>
      <c r="K110" s="10">
        <f>(H110+I110*0)*Parameter!$C$6</f>
        <v>2160</v>
      </c>
      <c r="L110" s="10">
        <f t="shared" si="21"/>
        <v>7720</v>
      </c>
      <c r="M110" s="13">
        <f t="shared" si="32"/>
        <v>0.35</v>
      </c>
      <c r="N110" s="12">
        <f t="shared" si="22"/>
        <v>0.28518518518518521</v>
      </c>
      <c r="O110" s="10">
        <f t="shared" si="33"/>
        <v>10800</v>
      </c>
      <c r="P110" s="10">
        <f>Parameter!$C$7*2+Parameter!$C$8*2</f>
        <v>800</v>
      </c>
      <c r="Q110" s="10">
        <f>O110*Parameter!$C$4</f>
        <v>1620</v>
      </c>
      <c r="R110" s="10">
        <f>(O110+P110*0)*Parameter!$C$6</f>
        <v>2160</v>
      </c>
      <c r="S110" s="10">
        <f t="shared" si="23"/>
        <v>7820</v>
      </c>
      <c r="T110" s="13">
        <f t="shared" si="34"/>
        <v>0.35</v>
      </c>
      <c r="U110" s="12">
        <f t="shared" si="24"/>
        <v>0.27592592592592591</v>
      </c>
      <c r="V110" s="10">
        <f t="shared" si="35"/>
        <v>10800</v>
      </c>
      <c r="W110" s="10">
        <f t="shared" si="36"/>
        <v>400</v>
      </c>
      <c r="X110" s="10">
        <f>V110*Parameter!$C$4</f>
        <v>1620</v>
      </c>
      <c r="Y110" s="10">
        <f>(V110+W110*0)*Parameter!$C$6</f>
        <v>2160</v>
      </c>
      <c r="Z110" s="10">
        <f t="shared" si="25"/>
        <v>7420</v>
      </c>
      <c r="AA110" s="13">
        <f t="shared" si="37"/>
        <v>0.35</v>
      </c>
      <c r="AB110" s="12">
        <f t="shared" si="26"/>
        <v>0.31296296296296294</v>
      </c>
    </row>
    <row r="111" spans="1:28" x14ac:dyDescent="0.2">
      <c r="A111" s="9">
        <f t="shared" si="27"/>
        <v>10900</v>
      </c>
      <c r="B111" s="10">
        <f t="shared" si="28"/>
        <v>300</v>
      </c>
      <c r="C111" s="10">
        <f>A111*Parameter!$C$4</f>
        <v>1635</v>
      </c>
      <c r="D111" s="10">
        <f>(A111+B111*0)*Parameter!$C$6</f>
        <v>2180</v>
      </c>
      <c r="E111" s="10">
        <f t="shared" si="19"/>
        <v>7385</v>
      </c>
      <c r="F111" s="13">
        <f t="shared" si="29"/>
        <v>0.35</v>
      </c>
      <c r="G111" s="12">
        <f t="shared" si="20"/>
        <v>0.32247706422018346</v>
      </c>
      <c r="H111" s="10">
        <f t="shared" si="30"/>
        <v>10900</v>
      </c>
      <c r="I111" s="10">
        <f t="shared" si="31"/>
        <v>700</v>
      </c>
      <c r="J111" s="10">
        <f>H111*Parameter!$C$4</f>
        <v>1635</v>
      </c>
      <c r="K111" s="10">
        <f>(H111+I111*0)*Parameter!$C$6</f>
        <v>2180</v>
      </c>
      <c r="L111" s="10">
        <f t="shared" si="21"/>
        <v>7785</v>
      </c>
      <c r="M111" s="13">
        <f t="shared" si="32"/>
        <v>0.35</v>
      </c>
      <c r="N111" s="12">
        <f t="shared" si="22"/>
        <v>0.28577981651376144</v>
      </c>
      <c r="O111" s="10">
        <f t="shared" si="33"/>
        <v>10900</v>
      </c>
      <c r="P111" s="10">
        <f>Parameter!$C$7*2+Parameter!$C$8*2</f>
        <v>800</v>
      </c>
      <c r="Q111" s="10">
        <f>O111*Parameter!$C$4</f>
        <v>1635</v>
      </c>
      <c r="R111" s="10">
        <f>(O111+P111*0)*Parameter!$C$6</f>
        <v>2180</v>
      </c>
      <c r="S111" s="10">
        <f t="shared" si="23"/>
        <v>7885</v>
      </c>
      <c r="T111" s="13">
        <f t="shared" si="34"/>
        <v>0.35</v>
      </c>
      <c r="U111" s="12">
        <f t="shared" si="24"/>
        <v>0.27660550458715594</v>
      </c>
      <c r="V111" s="10">
        <f t="shared" si="35"/>
        <v>10900</v>
      </c>
      <c r="W111" s="10">
        <f t="shared" si="36"/>
        <v>400</v>
      </c>
      <c r="X111" s="10">
        <f>V111*Parameter!$C$4</f>
        <v>1635</v>
      </c>
      <c r="Y111" s="10">
        <f>(V111+W111*0)*Parameter!$C$6</f>
        <v>2180</v>
      </c>
      <c r="Z111" s="10">
        <f t="shared" si="25"/>
        <v>7485</v>
      </c>
      <c r="AA111" s="13">
        <f t="shared" si="37"/>
        <v>0.35</v>
      </c>
      <c r="AB111" s="12">
        <f t="shared" si="26"/>
        <v>0.31330275229357796</v>
      </c>
    </row>
    <row r="112" spans="1:28" x14ac:dyDescent="0.2">
      <c r="A112" s="9">
        <f t="shared" si="27"/>
        <v>11000</v>
      </c>
      <c r="B112" s="10">
        <f t="shared" si="28"/>
        <v>300</v>
      </c>
      <c r="C112" s="10">
        <f>A112*Parameter!$C$4</f>
        <v>1650</v>
      </c>
      <c r="D112" s="10">
        <f>(A112+B112*0)*Parameter!$C$6</f>
        <v>2200</v>
      </c>
      <c r="E112" s="10">
        <f t="shared" si="19"/>
        <v>7450</v>
      </c>
      <c r="F112" s="13">
        <f t="shared" si="29"/>
        <v>0.35</v>
      </c>
      <c r="G112" s="12">
        <f t="shared" si="20"/>
        <v>0.32272727272727275</v>
      </c>
      <c r="H112" s="10">
        <f t="shared" si="30"/>
        <v>11000</v>
      </c>
      <c r="I112" s="10">
        <f t="shared" si="31"/>
        <v>700</v>
      </c>
      <c r="J112" s="10">
        <f>H112*Parameter!$C$4</f>
        <v>1650</v>
      </c>
      <c r="K112" s="10">
        <f>(H112+I112*0)*Parameter!$C$6</f>
        <v>2200</v>
      </c>
      <c r="L112" s="10">
        <f t="shared" si="21"/>
        <v>7850</v>
      </c>
      <c r="M112" s="13">
        <f t="shared" si="32"/>
        <v>0.35</v>
      </c>
      <c r="N112" s="12">
        <f t="shared" si="22"/>
        <v>0.28636363636363638</v>
      </c>
      <c r="O112" s="10">
        <f t="shared" si="33"/>
        <v>11000</v>
      </c>
      <c r="P112" s="10">
        <f>Parameter!$C$7*2+Parameter!$C$8*2</f>
        <v>800</v>
      </c>
      <c r="Q112" s="10">
        <f>O112*Parameter!$C$4</f>
        <v>1650</v>
      </c>
      <c r="R112" s="10">
        <f>(O112+P112*0)*Parameter!$C$6</f>
        <v>2200</v>
      </c>
      <c r="S112" s="10">
        <f t="shared" si="23"/>
        <v>7950</v>
      </c>
      <c r="T112" s="13">
        <f t="shared" si="34"/>
        <v>0.35</v>
      </c>
      <c r="U112" s="12">
        <f t="shared" si="24"/>
        <v>0.27727272727272728</v>
      </c>
      <c r="V112" s="10">
        <f t="shared" si="35"/>
        <v>11000</v>
      </c>
      <c r="W112" s="10">
        <f t="shared" si="36"/>
        <v>400</v>
      </c>
      <c r="X112" s="10">
        <f>V112*Parameter!$C$4</f>
        <v>1650</v>
      </c>
      <c r="Y112" s="10">
        <f>(V112+W112*0)*Parameter!$C$6</f>
        <v>2200</v>
      </c>
      <c r="Z112" s="10">
        <f t="shared" si="25"/>
        <v>7550</v>
      </c>
      <c r="AA112" s="13">
        <f t="shared" si="37"/>
        <v>0.35</v>
      </c>
      <c r="AB112" s="12">
        <f t="shared" si="26"/>
        <v>0.31363636363636366</v>
      </c>
    </row>
    <row r="113" spans="1:28" x14ac:dyDescent="0.2">
      <c r="A113" s="9">
        <f t="shared" si="27"/>
        <v>11100</v>
      </c>
      <c r="B113" s="10">
        <f t="shared" si="28"/>
        <v>300</v>
      </c>
      <c r="C113" s="10">
        <f>A113*Parameter!$C$4</f>
        <v>1665</v>
      </c>
      <c r="D113" s="10">
        <f>(A113+B113*0)*Parameter!$C$6</f>
        <v>2220</v>
      </c>
      <c r="E113" s="10">
        <f t="shared" si="19"/>
        <v>7515</v>
      </c>
      <c r="F113" s="13">
        <f t="shared" si="29"/>
        <v>0.35</v>
      </c>
      <c r="G113" s="12">
        <f t="shared" si="20"/>
        <v>0.32297297297297295</v>
      </c>
      <c r="H113" s="10">
        <f t="shared" si="30"/>
        <v>11100</v>
      </c>
      <c r="I113" s="10">
        <f t="shared" si="31"/>
        <v>700</v>
      </c>
      <c r="J113" s="10">
        <f>H113*Parameter!$C$4</f>
        <v>1665</v>
      </c>
      <c r="K113" s="10">
        <f>(H113+I113*0)*Parameter!$C$6</f>
        <v>2220</v>
      </c>
      <c r="L113" s="10">
        <f t="shared" si="21"/>
        <v>7915</v>
      </c>
      <c r="M113" s="13">
        <f t="shared" si="32"/>
        <v>0.35</v>
      </c>
      <c r="N113" s="12">
        <f t="shared" si="22"/>
        <v>0.28693693693693695</v>
      </c>
      <c r="O113" s="10">
        <f t="shared" si="33"/>
        <v>11100</v>
      </c>
      <c r="P113" s="10">
        <f>Parameter!$C$7*2+Parameter!$C$8*2</f>
        <v>800</v>
      </c>
      <c r="Q113" s="10">
        <f>O113*Parameter!$C$4</f>
        <v>1665</v>
      </c>
      <c r="R113" s="10">
        <f>(O113+P113*0)*Parameter!$C$6</f>
        <v>2220</v>
      </c>
      <c r="S113" s="10">
        <f t="shared" si="23"/>
        <v>8015</v>
      </c>
      <c r="T113" s="13">
        <f t="shared" si="34"/>
        <v>0.35</v>
      </c>
      <c r="U113" s="12">
        <f t="shared" si="24"/>
        <v>0.27792792792792792</v>
      </c>
      <c r="V113" s="10">
        <f t="shared" si="35"/>
        <v>11100</v>
      </c>
      <c r="W113" s="10">
        <f t="shared" si="36"/>
        <v>400</v>
      </c>
      <c r="X113" s="10">
        <f>V113*Parameter!$C$4</f>
        <v>1665</v>
      </c>
      <c r="Y113" s="10">
        <f>(V113+W113*0)*Parameter!$C$6</f>
        <v>2220</v>
      </c>
      <c r="Z113" s="10">
        <f t="shared" si="25"/>
        <v>7615</v>
      </c>
      <c r="AA113" s="13">
        <f t="shared" si="37"/>
        <v>0.35</v>
      </c>
      <c r="AB113" s="12">
        <f t="shared" si="26"/>
        <v>0.31396396396396398</v>
      </c>
    </row>
    <row r="114" spans="1:28" x14ac:dyDescent="0.2">
      <c r="A114" s="9">
        <f t="shared" si="27"/>
        <v>11200</v>
      </c>
      <c r="B114" s="10">
        <f t="shared" si="28"/>
        <v>300</v>
      </c>
      <c r="C114" s="10">
        <f>A114*Parameter!$C$4</f>
        <v>1680</v>
      </c>
      <c r="D114" s="10">
        <f>(A114+B114*0)*Parameter!$C$6</f>
        <v>2240</v>
      </c>
      <c r="E114" s="10">
        <f t="shared" si="19"/>
        <v>7580</v>
      </c>
      <c r="F114" s="13">
        <f t="shared" si="29"/>
        <v>0.35</v>
      </c>
      <c r="G114" s="12">
        <f t="shared" si="20"/>
        <v>0.32321428571428573</v>
      </c>
      <c r="H114" s="10">
        <f t="shared" si="30"/>
        <v>11200</v>
      </c>
      <c r="I114" s="10">
        <f t="shared" si="31"/>
        <v>700</v>
      </c>
      <c r="J114" s="10">
        <f>H114*Parameter!$C$4</f>
        <v>1680</v>
      </c>
      <c r="K114" s="10">
        <f>(H114+I114*0)*Parameter!$C$6</f>
        <v>2240</v>
      </c>
      <c r="L114" s="10">
        <f t="shared" si="21"/>
        <v>7980</v>
      </c>
      <c r="M114" s="13">
        <f t="shared" si="32"/>
        <v>0.35</v>
      </c>
      <c r="N114" s="12">
        <f t="shared" si="22"/>
        <v>0.28749999999999998</v>
      </c>
      <c r="O114" s="10">
        <f t="shared" si="33"/>
        <v>11200</v>
      </c>
      <c r="P114" s="10">
        <f>Parameter!$C$7*2+Parameter!$C$8*2</f>
        <v>800</v>
      </c>
      <c r="Q114" s="10">
        <f>O114*Parameter!$C$4</f>
        <v>1680</v>
      </c>
      <c r="R114" s="10">
        <f>(O114+P114*0)*Parameter!$C$6</f>
        <v>2240</v>
      </c>
      <c r="S114" s="10">
        <f t="shared" si="23"/>
        <v>8080</v>
      </c>
      <c r="T114" s="13">
        <f t="shared" si="34"/>
        <v>0.35</v>
      </c>
      <c r="U114" s="12">
        <f t="shared" si="24"/>
        <v>0.27857142857142858</v>
      </c>
      <c r="V114" s="10">
        <f t="shared" si="35"/>
        <v>11200</v>
      </c>
      <c r="W114" s="10">
        <f t="shared" si="36"/>
        <v>400</v>
      </c>
      <c r="X114" s="10">
        <f>V114*Parameter!$C$4</f>
        <v>1680</v>
      </c>
      <c r="Y114" s="10">
        <f>(V114+W114*0)*Parameter!$C$6</f>
        <v>2240</v>
      </c>
      <c r="Z114" s="10">
        <f t="shared" si="25"/>
        <v>7680</v>
      </c>
      <c r="AA114" s="13">
        <f t="shared" si="37"/>
        <v>0.35</v>
      </c>
      <c r="AB114" s="12">
        <f t="shared" si="26"/>
        <v>0.31428571428571428</v>
      </c>
    </row>
    <row r="115" spans="1:28" x14ac:dyDescent="0.2">
      <c r="A115" s="9">
        <f t="shared" si="27"/>
        <v>11300</v>
      </c>
      <c r="B115" s="10">
        <f t="shared" si="28"/>
        <v>300</v>
      </c>
      <c r="C115" s="10">
        <f>A115*Parameter!$C$4</f>
        <v>1695</v>
      </c>
      <c r="D115" s="10">
        <f>(A115+B115*0)*Parameter!$C$6</f>
        <v>2260</v>
      </c>
      <c r="E115" s="10">
        <f t="shared" si="19"/>
        <v>7645</v>
      </c>
      <c r="F115" s="13">
        <f t="shared" si="29"/>
        <v>0.35</v>
      </c>
      <c r="G115" s="12">
        <f t="shared" si="20"/>
        <v>0.32345132743362831</v>
      </c>
      <c r="H115" s="10">
        <f t="shared" si="30"/>
        <v>11300</v>
      </c>
      <c r="I115" s="10">
        <f t="shared" si="31"/>
        <v>700</v>
      </c>
      <c r="J115" s="10">
        <f>H115*Parameter!$C$4</f>
        <v>1695</v>
      </c>
      <c r="K115" s="10">
        <f>(H115+I115*0)*Parameter!$C$6</f>
        <v>2260</v>
      </c>
      <c r="L115" s="10">
        <f t="shared" si="21"/>
        <v>8045</v>
      </c>
      <c r="M115" s="13">
        <f t="shared" si="32"/>
        <v>0.35</v>
      </c>
      <c r="N115" s="12">
        <f t="shared" si="22"/>
        <v>0.28805309734513274</v>
      </c>
      <c r="O115" s="10">
        <f t="shared" si="33"/>
        <v>11300</v>
      </c>
      <c r="P115" s="10">
        <f>Parameter!$C$7*2+Parameter!$C$8*2</f>
        <v>800</v>
      </c>
      <c r="Q115" s="10">
        <f>O115*Parameter!$C$4</f>
        <v>1695</v>
      </c>
      <c r="R115" s="10">
        <f>(O115+P115*0)*Parameter!$C$6</f>
        <v>2260</v>
      </c>
      <c r="S115" s="10">
        <f t="shared" si="23"/>
        <v>8145</v>
      </c>
      <c r="T115" s="13">
        <f t="shared" si="34"/>
        <v>0.35</v>
      </c>
      <c r="U115" s="12">
        <f t="shared" si="24"/>
        <v>0.27920353982300883</v>
      </c>
      <c r="V115" s="10">
        <f t="shared" si="35"/>
        <v>11300</v>
      </c>
      <c r="W115" s="10">
        <f t="shared" si="36"/>
        <v>400</v>
      </c>
      <c r="X115" s="10">
        <f>V115*Parameter!$C$4</f>
        <v>1695</v>
      </c>
      <c r="Y115" s="10">
        <f>(V115+W115*0)*Parameter!$C$6</f>
        <v>2260</v>
      </c>
      <c r="Z115" s="10">
        <f t="shared" si="25"/>
        <v>7745</v>
      </c>
      <c r="AA115" s="13">
        <f t="shared" si="37"/>
        <v>0.35</v>
      </c>
      <c r="AB115" s="12">
        <f t="shared" si="26"/>
        <v>0.3146017699115044</v>
      </c>
    </row>
    <row r="116" spans="1:28" x14ac:dyDescent="0.2">
      <c r="A116" s="9">
        <f t="shared" si="27"/>
        <v>11400</v>
      </c>
      <c r="B116" s="10">
        <f t="shared" si="28"/>
        <v>300</v>
      </c>
      <c r="C116" s="10">
        <f>A116*Parameter!$C$4</f>
        <v>1710</v>
      </c>
      <c r="D116" s="10">
        <f>(A116+B116*0)*Parameter!$C$6</f>
        <v>2280</v>
      </c>
      <c r="E116" s="10">
        <f t="shared" si="19"/>
        <v>7710</v>
      </c>
      <c r="F116" s="13">
        <f t="shared" si="29"/>
        <v>0.35</v>
      </c>
      <c r="G116" s="12">
        <f t="shared" si="20"/>
        <v>0.3236842105263158</v>
      </c>
      <c r="H116" s="10">
        <f t="shared" si="30"/>
        <v>11400</v>
      </c>
      <c r="I116" s="10">
        <f t="shared" si="31"/>
        <v>700</v>
      </c>
      <c r="J116" s="10">
        <f>H116*Parameter!$C$4</f>
        <v>1710</v>
      </c>
      <c r="K116" s="10">
        <f>(H116+I116*0)*Parameter!$C$6</f>
        <v>2280</v>
      </c>
      <c r="L116" s="10">
        <f t="shared" si="21"/>
        <v>8110</v>
      </c>
      <c r="M116" s="13">
        <f t="shared" si="32"/>
        <v>0.35</v>
      </c>
      <c r="N116" s="12">
        <f t="shared" si="22"/>
        <v>0.28859649122807018</v>
      </c>
      <c r="O116" s="10">
        <f t="shared" si="33"/>
        <v>11400</v>
      </c>
      <c r="P116" s="10">
        <f>Parameter!$C$7*2+Parameter!$C$8*2</f>
        <v>800</v>
      </c>
      <c r="Q116" s="10">
        <f>O116*Parameter!$C$4</f>
        <v>1710</v>
      </c>
      <c r="R116" s="10">
        <f>(O116+P116*0)*Parameter!$C$6</f>
        <v>2280</v>
      </c>
      <c r="S116" s="10">
        <f t="shared" si="23"/>
        <v>8210</v>
      </c>
      <c r="T116" s="13">
        <f t="shared" si="34"/>
        <v>0.35</v>
      </c>
      <c r="U116" s="12">
        <f t="shared" si="24"/>
        <v>0.27982456140350875</v>
      </c>
      <c r="V116" s="10">
        <f t="shared" si="35"/>
        <v>11400</v>
      </c>
      <c r="W116" s="10">
        <f t="shared" si="36"/>
        <v>400</v>
      </c>
      <c r="X116" s="10">
        <f>V116*Parameter!$C$4</f>
        <v>1710</v>
      </c>
      <c r="Y116" s="10">
        <f>(V116+W116*0)*Parameter!$C$6</f>
        <v>2280</v>
      </c>
      <c r="Z116" s="10">
        <f t="shared" si="25"/>
        <v>7810</v>
      </c>
      <c r="AA116" s="13">
        <f t="shared" si="37"/>
        <v>0.35</v>
      </c>
      <c r="AB116" s="12">
        <f t="shared" si="26"/>
        <v>0.31491228070175437</v>
      </c>
    </row>
    <row r="117" spans="1:28" x14ac:dyDescent="0.2">
      <c r="A117" s="9">
        <f t="shared" si="27"/>
        <v>11500</v>
      </c>
      <c r="B117" s="10">
        <f t="shared" si="28"/>
        <v>300</v>
      </c>
      <c r="C117" s="10">
        <f>A117*Parameter!$C$4</f>
        <v>1725</v>
      </c>
      <c r="D117" s="10">
        <f>(A117+B117*0)*Parameter!$C$6</f>
        <v>2300</v>
      </c>
      <c r="E117" s="10">
        <f t="shared" si="19"/>
        <v>7775</v>
      </c>
      <c r="F117" s="13">
        <f t="shared" si="29"/>
        <v>0.35</v>
      </c>
      <c r="G117" s="12">
        <f t="shared" si="20"/>
        <v>0.32391304347826089</v>
      </c>
      <c r="H117" s="10">
        <f t="shared" si="30"/>
        <v>11500</v>
      </c>
      <c r="I117" s="10">
        <f t="shared" si="31"/>
        <v>700</v>
      </c>
      <c r="J117" s="10">
        <f>H117*Parameter!$C$4</f>
        <v>1725</v>
      </c>
      <c r="K117" s="10">
        <f>(H117+I117*0)*Parameter!$C$6</f>
        <v>2300</v>
      </c>
      <c r="L117" s="10">
        <f t="shared" si="21"/>
        <v>8175</v>
      </c>
      <c r="M117" s="13">
        <f t="shared" si="32"/>
        <v>0.35</v>
      </c>
      <c r="N117" s="12">
        <f t="shared" si="22"/>
        <v>0.28913043478260869</v>
      </c>
      <c r="O117" s="10">
        <f t="shared" si="33"/>
        <v>11500</v>
      </c>
      <c r="P117" s="10">
        <f>Parameter!$C$7*2+Parameter!$C$8*2</f>
        <v>800</v>
      </c>
      <c r="Q117" s="10">
        <f>O117*Parameter!$C$4</f>
        <v>1725</v>
      </c>
      <c r="R117" s="10">
        <f>(O117+P117*0)*Parameter!$C$6</f>
        <v>2300</v>
      </c>
      <c r="S117" s="10">
        <f t="shared" si="23"/>
        <v>8275</v>
      </c>
      <c r="T117" s="13">
        <f t="shared" si="34"/>
        <v>0.35</v>
      </c>
      <c r="U117" s="12">
        <f t="shared" si="24"/>
        <v>0.28043478260869564</v>
      </c>
      <c r="V117" s="10">
        <f t="shared" si="35"/>
        <v>11500</v>
      </c>
      <c r="W117" s="10">
        <f t="shared" si="36"/>
        <v>400</v>
      </c>
      <c r="X117" s="10">
        <f>V117*Parameter!$C$4</f>
        <v>1725</v>
      </c>
      <c r="Y117" s="10">
        <f>(V117+W117*0)*Parameter!$C$6</f>
        <v>2300</v>
      </c>
      <c r="Z117" s="10">
        <f t="shared" si="25"/>
        <v>7875</v>
      </c>
      <c r="AA117" s="13">
        <f t="shared" si="37"/>
        <v>0.35</v>
      </c>
      <c r="AB117" s="12">
        <f t="shared" si="26"/>
        <v>0.31521739130434784</v>
      </c>
    </row>
    <row r="118" spans="1:28" x14ac:dyDescent="0.2">
      <c r="A118" s="9">
        <f t="shared" si="27"/>
        <v>11600</v>
      </c>
      <c r="B118" s="10">
        <f t="shared" si="28"/>
        <v>300</v>
      </c>
      <c r="C118" s="10">
        <f>A118*Parameter!$C$4</f>
        <v>1740</v>
      </c>
      <c r="D118" s="10">
        <f>(A118+B118*0)*Parameter!$C$6</f>
        <v>2320</v>
      </c>
      <c r="E118" s="10">
        <f t="shared" si="19"/>
        <v>7840</v>
      </c>
      <c r="F118" s="13">
        <f t="shared" si="29"/>
        <v>0.35</v>
      </c>
      <c r="G118" s="12">
        <f t="shared" si="20"/>
        <v>0.32413793103448274</v>
      </c>
      <c r="H118" s="10">
        <f t="shared" si="30"/>
        <v>11600</v>
      </c>
      <c r="I118" s="10">
        <f t="shared" si="31"/>
        <v>700</v>
      </c>
      <c r="J118" s="10">
        <f>H118*Parameter!$C$4</f>
        <v>1740</v>
      </c>
      <c r="K118" s="10">
        <f>(H118+I118*0)*Parameter!$C$6</f>
        <v>2320</v>
      </c>
      <c r="L118" s="10">
        <f t="shared" si="21"/>
        <v>8240</v>
      </c>
      <c r="M118" s="13">
        <f t="shared" si="32"/>
        <v>0.35</v>
      </c>
      <c r="N118" s="12">
        <f t="shared" si="22"/>
        <v>0.28965517241379313</v>
      </c>
      <c r="O118" s="10">
        <f t="shared" si="33"/>
        <v>11600</v>
      </c>
      <c r="P118" s="10">
        <f>Parameter!$C$7*2+Parameter!$C$8*2</f>
        <v>800</v>
      </c>
      <c r="Q118" s="10">
        <f>O118*Parameter!$C$4</f>
        <v>1740</v>
      </c>
      <c r="R118" s="10">
        <f>(O118+P118*0)*Parameter!$C$6</f>
        <v>2320</v>
      </c>
      <c r="S118" s="10">
        <f t="shared" si="23"/>
        <v>8340</v>
      </c>
      <c r="T118" s="13">
        <f t="shared" si="34"/>
        <v>0.35</v>
      </c>
      <c r="U118" s="12">
        <f t="shared" si="24"/>
        <v>0.2810344827586207</v>
      </c>
      <c r="V118" s="10">
        <f t="shared" si="35"/>
        <v>11600</v>
      </c>
      <c r="W118" s="10">
        <f t="shared" si="36"/>
        <v>400</v>
      </c>
      <c r="X118" s="10">
        <f>V118*Parameter!$C$4</f>
        <v>1740</v>
      </c>
      <c r="Y118" s="10">
        <f>(V118+W118*0)*Parameter!$C$6</f>
        <v>2320</v>
      </c>
      <c r="Z118" s="10">
        <f t="shared" si="25"/>
        <v>7940</v>
      </c>
      <c r="AA118" s="13">
        <f t="shared" si="37"/>
        <v>0.35</v>
      </c>
      <c r="AB118" s="12">
        <f t="shared" si="26"/>
        <v>0.31551724137931036</v>
      </c>
    </row>
    <row r="119" spans="1:28" x14ac:dyDescent="0.2">
      <c r="A119" s="9">
        <f t="shared" si="27"/>
        <v>11700</v>
      </c>
      <c r="B119" s="10">
        <f t="shared" si="28"/>
        <v>300</v>
      </c>
      <c r="C119" s="10">
        <f>A119*Parameter!$C$4</f>
        <v>1755</v>
      </c>
      <c r="D119" s="10">
        <f>(A119+B119*0)*Parameter!$C$6</f>
        <v>2340</v>
      </c>
      <c r="E119" s="10">
        <f t="shared" si="19"/>
        <v>7905</v>
      </c>
      <c r="F119" s="13">
        <f t="shared" si="29"/>
        <v>0.35</v>
      </c>
      <c r="G119" s="12">
        <f t="shared" si="20"/>
        <v>0.32435897435897437</v>
      </c>
      <c r="H119" s="10">
        <f t="shared" si="30"/>
        <v>11700</v>
      </c>
      <c r="I119" s="10">
        <f t="shared" si="31"/>
        <v>700</v>
      </c>
      <c r="J119" s="10">
        <f>H119*Parameter!$C$4</f>
        <v>1755</v>
      </c>
      <c r="K119" s="10">
        <f>(H119+I119*0)*Parameter!$C$6</f>
        <v>2340</v>
      </c>
      <c r="L119" s="10">
        <f t="shared" si="21"/>
        <v>8305</v>
      </c>
      <c r="M119" s="13">
        <f t="shared" si="32"/>
        <v>0.35</v>
      </c>
      <c r="N119" s="12">
        <f t="shared" si="22"/>
        <v>0.29017094017094019</v>
      </c>
      <c r="O119" s="10">
        <f t="shared" si="33"/>
        <v>11700</v>
      </c>
      <c r="P119" s="10">
        <f>Parameter!$C$7*2+Parameter!$C$8*2</f>
        <v>800</v>
      </c>
      <c r="Q119" s="10">
        <f>O119*Parameter!$C$4</f>
        <v>1755</v>
      </c>
      <c r="R119" s="10">
        <f>(O119+P119*0)*Parameter!$C$6</f>
        <v>2340</v>
      </c>
      <c r="S119" s="10">
        <f t="shared" si="23"/>
        <v>8405</v>
      </c>
      <c r="T119" s="13">
        <f t="shared" si="34"/>
        <v>0.35</v>
      </c>
      <c r="U119" s="12">
        <f t="shared" si="24"/>
        <v>0.28162393162393162</v>
      </c>
      <c r="V119" s="10">
        <f t="shared" si="35"/>
        <v>11700</v>
      </c>
      <c r="W119" s="10">
        <f t="shared" si="36"/>
        <v>400</v>
      </c>
      <c r="X119" s="10">
        <f>V119*Parameter!$C$4</f>
        <v>1755</v>
      </c>
      <c r="Y119" s="10">
        <f>(V119+W119*0)*Parameter!$C$6</f>
        <v>2340</v>
      </c>
      <c r="Z119" s="10">
        <f t="shared" si="25"/>
        <v>8005</v>
      </c>
      <c r="AA119" s="13">
        <f t="shared" si="37"/>
        <v>0.35</v>
      </c>
      <c r="AB119" s="12">
        <f t="shared" si="26"/>
        <v>0.3158119658119658</v>
      </c>
    </row>
    <row r="120" spans="1:28" x14ac:dyDescent="0.2">
      <c r="A120" s="9">
        <f t="shared" si="27"/>
        <v>11800</v>
      </c>
      <c r="B120" s="10">
        <f t="shared" si="28"/>
        <v>300</v>
      </c>
      <c r="C120" s="10">
        <f>A120*Parameter!$C$4</f>
        <v>1770</v>
      </c>
      <c r="D120" s="10">
        <f>(A120+B120*0)*Parameter!$C$6</f>
        <v>2360</v>
      </c>
      <c r="E120" s="10">
        <f t="shared" si="19"/>
        <v>7970</v>
      </c>
      <c r="F120" s="13">
        <f t="shared" si="29"/>
        <v>0.35</v>
      </c>
      <c r="G120" s="12">
        <f t="shared" si="20"/>
        <v>0.32457627118644067</v>
      </c>
      <c r="H120" s="10">
        <f t="shared" si="30"/>
        <v>11800</v>
      </c>
      <c r="I120" s="10">
        <f t="shared" si="31"/>
        <v>700</v>
      </c>
      <c r="J120" s="10">
        <f>H120*Parameter!$C$4</f>
        <v>1770</v>
      </c>
      <c r="K120" s="10">
        <f>(H120+I120*0)*Parameter!$C$6</f>
        <v>2360</v>
      </c>
      <c r="L120" s="10">
        <f t="shared" si="21"/>
        <v>8370</v>
      </c>
      <c r="M120" s="13">
        <f t="shared" si="32"/>
        <v>0.35</v>
      </c>
      <c r="N120" s="12">
        <f t="shared" si="22"/>
        <v>0.29067796610169494</v>
      </c>
      <c r="O120" s="10">
        <f t="shared" si="33"/>
        <v>11800</v>
      </c>
      <c r="P120" s="10">
        <f>Parameter!$C$7*2+Parameter!$C$8*2</f>
        <v>800</v>
      </c>
      <c r="Q120" s="10">
        <f>O120*Parameter!$C$4</f>
        <v>1770</v>
      </c>
      <c r="R120" s="10">
        <f>(O120+P120*0)*Parameter!$C$6</f>
        <v>2360</v>
      </c>
      <c r="S120" s="10">
        <f t="shared" si="23"/>
        <v>8470</v>
      </c>
      <c r="T120" s="13">
        <f t="shared" si="34"/>
        <v>0.35</v>
      </c>
      <c r="U120" s="12">
        <f t="shared" si="24"/>
        <v>0.28220338983050847</v>
      </c>
      <c r="V120" s="10">
        <f t="shared" si="35"/>
        <v>11800</v>
      </c>
      <c r="W120" s="10">
        <f t="shared" si="36"/>
        <v>400</v>
      </c>
      <c r="X120" s="10">
        <f>V120*Parameter!$C$4</f>
        <v>1770</v>
      </c>
      <c r="Y120" s="10">
        <f>(V120+W120*0)*Parameter!$C$6</f>
        <v>2360</v>
      </c>
      <c r="Z120" s="10">
        <f t="shared" si="25"/>
        <v>8070</v>
      </c>
      <c r="AA120" s="13">
        <f t="shared" si="37"/>
        <v>0.35</v>
      </c>
      <c r="AB120" s="12">
        <f t="shared" si="26"/>
        <v>0.31610169491525425</v>
      </c>
    </row>
    <row r="121" spans="1:28" x14ac:dyDescent="0.2">
      <c r="A121" s="9">
        <f t="shared" si="27"/>
        <v>11900</v>
      </c>
      <c r="B121" s="10">
        <f t="shared" si="28"/>
        <v>300</v>
      </c>
      <c r="C121" s="10">
        <f>A121*Parameter!$C$4</f>
        <v>1785</v>
      </c>
      <c r="D121" s="10">
        <f>(A121+B121*0)*Parameter!$C$6</f>
        <v>2380</v>
      </c>
      <c r="E121" s="10">
        <f t="shared" si="19"/>
        <v>8035</v>
      </c>
      <c r="F121" s="13">
        <f t="shared" si="29"/>
        <v>0.35</v>
      </c>
      <c r="G121" s="12">
        <f t="shared" si="20"/>
        <v>0.32478991596638657</v>
      </c>
      <c r="H121" s="10">
        <f t="shared" si="30"/>
        <v>11900</v>
      </c>
      <c r="I121" s="10">
        <f t="shared" si="31"/>
        <v>700</v>
      </c>
      <c r="J121" s="10">
        <f>H121*Parameter!$C$4</f>
        <v>1785</v>
      </c>
      <c r="K121" s="10">
        <f>(H121+I121*0)*Parameter!$C$6</f>
        <v>2380</v>
      </c>
      <c r="L121" s="10">
        <f t="shared" si="21"/>
        <v>8435</v>
      </c>
      <c r="M121" s="13">
        <f t="shared" si="32"/>
        <v>0.35</v>
      </c>
      <c r="N121" s="12">
        <f t="shared" si="22"/>
        <v>0.29117647058823531</v>
      </c>
      <c r="O121" s="10">
        <f t="shared" si="33"/>
        <v>11900</v>
      </c>
      <c r="P121" s="10">
        <f>Parameter!$C$7*2+Parameter!$C$8*2</f>
        <v>800</v>
      </c>
      <c r="Q121" s="10">
        <f>O121*Parameter!$C$4</f>
        <v>1785</v>
      </c>
      <c r="R121" s="10">
        <f>(O121+P121*0)*Parameter!$C$6</f>
        <v>2380</v>
      </c>
      <c r="S121" s="10">
        <f t="shared" si="23"/>
        <v>8535</v>
      </c>
      <c r="T121" s="13">
        <f t="shared" si="34"/>
        <v>0.35</v>
      </c>
      <c r="U121" s="12">
        <f t="shared" si="24"/>
        <v>0.28277310924369747</v>
      </c>
      <c r="V121" s="10">
        <f t="shared" si="35"/>
        <v>11900</v>
      </c>
      <c r="W121" s="10">
        <f t="shared" si="36"/>
        <v>400</v>
      </c>
      <c r="X121" s="10">
        <f>V121*Parameter!$C$4</f>
        <v>1785</v>
      </c>
      <c r="Y121" s="10">
        <f>(V121+W121*0)*Parameter!$C$6</f>
        <v>2380</v>
      </c>
      <c r="Z121" s="10">
        <f t="shared" si="25"/>
        <v>8135</v>
      </c>
      <c r="AA121" s="13">
        <f t="shared" si="37"/>
        <v>0.35</v>
      </c>
      <c r="AB121" s="12">
        <f t="shared" si="26"/>
        <v>0.31638655462184873</v>
      </c>
    </row>
    <row r="122" spans="1:28" x14ac:dyDescent="0.2">
      <c r="A122" s="9">
        <f t="shared" si="27"/>
        <v>12000</v>
      </c>
      <c r="B122" s="10">
        <f t="shared" si="28"/>
        <v>300</v>
      </c>
      <c r="C122" s="10">
        <f>A122*Parameter!$C$4</f>
        <v>1800</v>
      </c>
      <c r="D122" s="10">
        <f>(A122+B122*0)*Parameter!$C$6</f>
        <v>2400</v>
      </c>
      <c r="E122" s="10">
        <f t="shared" si="19"/>
        <v>8100</v>
      </c>
      <c r="F122" s="13">
        <f t="shared" si="29"/>
        <v>0.35</v>
      </c>
      <c r="G122" s="12">
        <f t="shared" si="20"/>
        <v>0.32500000000000001</v>
      </c>
      <c r="H122" s="10">
        <f t="shared" si="30"/>
        <v>12000</v>
      </c>
      <c r="I122" s="10">
        <f t="shared" si="31"/>
        <v>700</v>
      </c>
      <c r="J122" s="10">
        <f>H122*Parameter!$C$4</f>
        <v>1800</v>
      </c>
      <c r="K122" s="10">
        <f>(H122+I122*0)*Parameter!$C$6</f>
        <v>2400</v>
      </c>
      <c r="L122" s="10">
        <f t="shared" si="21"/>
        <v>8500</v>
      </c>
      <c r="M122" s="13">
        <f t="shared" si="32"/>
        <v>0.35</v>
      </c>
      <c r="N122" s="12">
        <f t="shared" si="22"/>
        <v>0.29166666666666669</v>
      </c>
      <c r="O122" s="10">
        <f t="shared" si="33"/>
        <v>12000</v>
      </c>
      <c r="P122" s="10">
        <f>Parameter!$C$7*2+Parameter!$C$8*2</f>
        <v>800</v>
      </c>
      <c r="Q122" s="10">
        <f>O122*Parameter!$C$4</f>
        <v>1800</v>
      </c>
      <c r="R122" s="10">
        <f>(O122+P122*0)*Parameter!$C$6</f>
        <v>2400</v>
      </c>
      <c r="S122" s="10">
        <f t="shared" si="23"/>
        <v>8600</v>
      </c>
      <c r="T122" s="13">
        <f t="shared" si="34"/>
        <v>0.35</v>
      </c>
      <c r="U122" s="12">
        <f t="shared" si="24"/>
        <v>0.28333333333333333</v>
      </c>
      <c r="V122" s="10">
        <f t="shared" si="35"/>
        <v>12000</v>
      </c>
      <c r="W122" s="10">
        <f t="shared" si="36"/>
        <v>400</v>
      </c>
      <c r="X122" s="10">
        <f>V122*Parameter!$C$4</f>
        <v>1800</v>
      </c>
      <c r="Y122" s="10">
        <f>(V122+W122*0)*Parameter!$C$6</f>
        <v>2400</v>
      </c>
      <c r="Z122" s="10">
        <f t="shared" si="25"/>
        <v>8200</v>
      </c>
      <c r="AA122" s="13">
        <f t="shared" si="37"/>
        <v>0.35</v>
      </c>
      <c r="AB122" s="12">
        <f t="shared" si="26"/>
        <v>0.31666666666666665</v>
      </c>
    </row>
    <row r="123" spans="1:28" x14ac:dyDescent="0.2">
      <c r="A123" s="9">
        <f t="shared" si="27"/>
        <v>12100</v>
      </c>
      <c r="B123" s="10">
        <f t="shared" si="28"/>
        <v>300</v>
      </c>
      <c r="C123" s="10">
        <f>A123*Parameter!$C$4</f>
        <v>1815</v>
      </c>
      <c r="D123" s="10">
        <f>(A123+B123*0)*Parameter!$C$6</f>
        <v>2420</v>
      </c>
      <c r="E123" s="10">
        <f t="shared" si="19"/>
        <v>8165</v>
      </c>
      <c r="F123" s="13">
        <f t="shared" si="29"/>
        <v>0.35</v>
      </c>
      <c r="G123" s="12">
        <f t="shared" si="20"/>
        <v>0.32520661157024794</v>
      </c>
      <c r="H123" s="10">
        <f t="shared" si="30"/>
        <v>12100</v>
      </c>
      <c r="I123" s="10">
        <f t="shared" si="31"/>
        <v>700</v>
      </c>
      <c r="J123" s="10">
        <f>H123*Parameter!$C$4</f>
        <v>1815</v>
      </c>
      <c r="K123" s="10">
        <f>(H123+I123*0)*Parameter!$C$6</f>
        <v>2420</v>
      </c>
      <c r="L123" s="10">
        <f t="shared" si="21"/>
        <v>8565</v>
      </c>
      <c r="M123" s="13">
        <f t="shared" si="32"/>
        <v>0.35</v>
      </c>
      <c r="N123" s="12">
        <f t="shared" si="22"/>
        <v>0.29214876033057852</v>
      </c>
      <c r="O123" s="10">
        <f t="shared" si="33"/>
        <v>12100</v>
      </c>
      <c r="P123" s="10">
        <f>Parameter!$C$7*2+Parameter!$C$8*2</f>
        <v>800</v>
      </c>
      <c r="Q123" s="10">
        <f>O123*Parameter!$C$4</f>
        <v>1815</v>
      </c>
      <c r="R123" s="10">
        <f>(O123+P123*0)*Parameter!$C$6</f>
        <v>2420</v>
      </c>
      <c r="S123" s="10">
        <f t="shared" si="23"/>
        <v>8665</v>
      </c>
      <c r="T123" s="13">
        <f t="shared" si="34"/>
        <v>0.35</v>
      </c>
      <c r="U123" s="12">
        <f t="shared" si="24"/>
        <v>0.28388429752066113</v>
      </c>
      <c r="V123" s="10">
        <f t="shared" si="35"/>
        <v>12100</v>
      </c>
      <c r="W123" s="10">
        <f t="shared" si="36"/>
        <v>400</v>
      </c>
      <c r="X123" s="10">
        <f>V123*Parameter!$C$4</f>
        <v>1815</v>
      </c>
      <c r="Y123" s="10">
        <f>(V123+W123*0)*Parameter!$C$6</f>
        <v>2420</v>
      </c>
      <c r="Z123" s="10">
        <f t="shared" si="25"/>
        <v>8265</v>
      </c>
      <c r="AA123" s="13">
        <f t="shared" si="37"/>
        <v>0.35</v>
      </c>
      <c r="AB123" s="12">
        <f t="shared" si="26"/>
        <v>0.31694214876033056</v>
      </c>
    </row>
    <row r="124" spans="1:28" x14ac:dyDescent="0.2">
      <c r="A124" s="9">
        <f t="shared" si="27"/>
        <v>12200</v>
      </c>
      <c r="B124" s="10">
        <f t="shared" si="28"/>
        <v>300</v>
      </c>
      <c r="C124" s="10">
        <f>A124*Parameter!$C$4</f>
        <v>1830</v>
      </c>
      <c r="D124" s="10">
        <f>(A124+B124*0)*Parameter!$C$6</f>
        <v>2440</v>
      </c>
      <c r="E124" s="10">
        <f t="shared" si="19"/>
        <v>8230</v>
      </c>
      <c r="F124" s="13">
        <f t="shared" si="29"/>
        <v>0.35</v>
      </c>
      <c r="G124" s="12">
        <f t="shared" si="20"/>
        <v>0.32540983606557378</v>
      </c>
      <c r="H124" s="10">
        <f t="shared" si="30"/>
        <v>12200</v>
      </c>
      <c r="I124" s="10">
        <f t="shared" si="31"/>
        <v>700</v>
      </c>
      <c r="J124" s="10">
        <f>H124*Parameter!$C$4</f>
        <v>1830</v>
      </c>
      <c r="K124" s="10">
        <f>(H124+I124*0)*Parameter!$C$6</f>
        <v>2440</v>
      </c>
      <c r="L124" s="10">
        <f t="shared" si="21"/>
        <v>8630</v>
      </c>
      <c r="M124" s="13">
        <f t="shared" si="32"/>
        <v>0.35</v>
      </c>
      <c r="N124" s="12">
        <f t="shared" si="22"/>
        <v>0.29262295081967216</v>
      </c>
      <c r="O124" s="10">
        <f t="shared" si="33"/>
        <v>12200</v>
      </c>
      <c r="P124" s="10">
        <f>Parameter!$C$7*2+Parameter!$C$8*2</f>
        <v>800</v>
      </c>
      <c r="Q124" s="10">
        <f>O124*Parameter!$C$4</f>
        <v>1830</v>
      </c>
      <c r="R124" s="10">
        <f>(O124+P124*0)*Parameter!$C$6</f>
        <v>2440</v>
      </c>
      <c r="S124" s="10">
        <f t="shared" si="23"/>
        <v>8730</v>
      </c>
      <c r="T124" s="13">
        <f t="shared" si="34"/>
        <v>0.35</v>
      </c>
      <c r="U124" s="12">
        <f t="shared" si="24"/>
        <v>0.28442622950819674</v>
      </c>
      <c r="V124" s="10">
        <f t="shared" si="35"/>
        <v>12200</v>
      </c>
      <c r="W124" s="10">
        <f t="shared" si="36"/>
        <v>400</v>
      </c>
      <c r="X124" s="10">
        <f>V124*Parameter!$C$4</f>
        <v>1830</v>
      </c>
      <c r="Y124" s="10">
        <f>(V124+W124*0)*Parameter!$C$6</f>
        <v>2440</v>
      </c>
      <c r="Z124" s="10">
        <f t="shared" si="25"/>
        <v>8330</v>
      </c>
      <c r="AA124" s="13">
        <f t="shared" si="37"/>
        <v>0.35</v>
      </c>
      <c r="AB124" s="12">
        <f t="shared" si="26"/>
        <v>0.31721311475409836</v>
      </c>
    </row>
    <row r="125" spans="1:28" x14ac:dyDescent="0.2">
      <c r="A125" s="9">
        <f t="shared" si="27"/>
        <v>12300</v>
      </c>
      <c r="B125" s="10">
        <f t="shared" si="28"/>
        <v>300</v>
      </c>
      <c r="C125" s="10">
        <f>A125*Parameter!$C$4</f>
        <v>1845</v>
      </c>
      <c r="D125" s="10">
        <f>(A125+B125*0)*Parameter!$C$6</f>
        <v>2460</v>
      </c>
      <c r="E125" s="10">
        <f t="shared" si="19"/>
        <v>8295</v>
      </c>
      <c r="F125" s="13">
        <f t="shared" si="29"/>
        <v>0.35</v>
      </c>
      <c r="G125" s="12">
        <f t="shared" si="20"/>
        <v>0.32560975609756099</v>
      </c>
      <c r="H125" s="10">
        <f t="shared" si="30"/>
        <v>12300</v>
      </c>
      <c r="I125" s="10">
        <f t="shared" si="31"/>
        <v>700</v>
      </c>
      <c r="J125" s="10">
        <f>H125*Parameter!$C$4</f>
        <v>1845</v>
      </c>
      <c r="K125" s="10">
        <f>(H125+I125*0)*Parameter!$C$6</f>
        <v>2460</v>
      </c>
      <c r="L125" s="10">
        <f t="shared" si="21"/>
        <v>8695</v>
      </c>
      <c r="M125" s="13">
        <f t="shared" si="32"/>
        <v>0.35</v>
      </c>
      <c r="N125" s="12">
        <f t="shared" si="22"/>
        <v>0.29308943089430894</v>
      </c>
      <c r="O125" s="10">
        <f t="shared" si="33"/>
        <v>12300</v>
      </c>
      <c r="P125" s="10">
        <f>Parameter!$C$7*2+Parameter!$C$8*2</f>
        <v>800</v>
      </c>
      <c r="Q125" s="10">
        <f>O125*Parameter!$C$4</f>
        <v>1845</v>
      </c>
      <c r="R125" s="10">
        <f>(O125+P125*0)*Parameter!$C$6</f>
        <v>2460</v>
      </c>
      <c r="S125" s="10">
        <f t="shared" si="23"/>
        <v>8795</v>
      </c>
      <c r="T125" s="13">
        <f t="shared" si="34"/>
        <v>0.35</v>
      </c>
      <c r="U125" s="12">
        <f t="shared" si="24"/>
        <v>0.28495934959349595</v>
      </c>
      <c r="V125" s="10">
        <f t="shared" si="35"/>
        <v>12300</v>
      </c>
      <c r="W125" s="10">
        <f t="shared" si="36"/>
        <v>400</v>
      </c>
      <c r="X125" s="10">
        <f>V125*Parameter!$C$4</f>
        <v>1845</v>
      </c>
      <c r="Y125" s="10">
        <f>(V125+W125*0)*Parameter!$C$6</f>
        <v>2460</v>
      </c>
      <c r="Z125" s="10">
        <f t="shared" si="25"/>
        <v>8395</v>
      </c>
      <c r="AA125" s="13">
        <f t="shared" si="37"/>
        <v>0.35</v>
      </c>
      <c r="AB125" s="12">
        <f t="shared" si="26"/>
        <v>0.31747967479674799</v>
      </c>
    </row>
    <row r="126" spans="1:28" x14ac:dyDescent="0.2">
      <c r="A126" s="9">
        <f t="shared" si="27"/>
        <v>12400</v>
      </c>
      <c r="B126" s="10">
        <f t="shared" si="28"/>
        <v>300</v>
      </c>
      <c r="C126" s="10">
        <f>A126*Parameter!$C$4</f>
        <v>1860</v>
      </c>
      <c r="D126" s="10">
        <f>(A126+B126*0)*Parameter!$C$6</f>
        <v>2480</v>
      </c>
      <c r="E126" s="10">
        <f t="shared" si="19"/>
        <v>8360</v>
      </c>
      <c r="F126" s="13">
        <f t="shared" si="29"/>
        <v>0.35</v>
      </c>
      <c r="G126" s="12">
        <f t="shared" si="20"/>
        <v>0.32580645161290323</v>
      </c>
      <c r="H126" s="10">
        <f t="shared" si="30"/>
        <v>12400</v>
      </c>
      <c r="I126" s="10">
        <f t="shared" si="31"/>
        <v>700</v>
      </c>
      <c r="J126" s="10">
        <f>H126*Parameter!$C$4</f>
        <v>1860</v>
      </c>
      <c r="K126" s="10">
        <f>(H126+I126*0)*Parameter!$C$6</f>
        <v>2480</v>
      </c>
      <c r="L126" s="10">
        <f t="shared" si="21"/>
        <v>8760</v>
      </c>
      <c r="M126" s="13">
        <f t="shared" si="32"/>
        <v>0.35</v>
      </c>
      <c r="N126" s="12">
        <f t="shared" si="22"/>
        <v>0.29354838709677417</v>
      </c>
      <c r="O126" s="10">
        <f t="shared" si="33"/>
        <v>12400</v>
      </c>
      <c r="P126" s="10">
        <f>Parameter!$C$7*2+Parameter!$C$8*2</f>
        <v>800</v>
      </c>
      <c r="Q126" s="10">
        <f>O126*Parameter!$C$4</f>
        <v>1860</v>
      </c>
      <c r="R126" s="10">
        <f>(O126+P126*0)*Parameter!$C$6</f>
        <v>2480</v>
      </c>
      <c r="S126" s="10">
        <f t="shared" si="23"/>
        <v>8860</v>
      </c>
      <c r="T126" s="13">
        <f t="shared" si="34"/>
        <v>0.35</v>
      </c>
      <c r="U126" s="12">
        <f t="shared" si="24"/>
        <v>0.28548387096774192</v>
      </c>
      <c r="V126" s="10">
        <f t="shared" si="35"/>
        <v>12400</v>
      </c>
      <c r="W126" s="10">
        <f t="shared" si="36"/>
        <v>400</v>
      </c>
      <c r="X126" s="10">
        <f>V126*Parameter!$C$4</f>
        <v>1860</v>
      </c>
      <c r="Y126" s="10">
        <f>(V126+W126*0)*Parameter!$C$6</f>
        <v>2480</v>
      </c>
      <c r="Z126" s="10">
        <f t="shared" si="25"/>
        <v>8460</v>
      </c>
      <c r="AA126" s="13">
        <f t="shared" si="37"/>
        <v>0.35</v>
      </c>
      <c r="AB126" s="12">
        <f t="shared" si="26"/>
        <v>0.31774193548387097</v>
      </c>
    </row>
    <row r="127" spans="1:28" x14ac:dyDescent="0.2">
      <c r="A127" s="9">
        <f t="shared" si="27"/>
        <v>12500</v>
      </c>
      <c r="B127" s="10">
        <f t="shared" si="28"/>
        <v>300</v>
      </c>
      <c r="C127" s="10">
        <f>A127*Parameter!$C$4</f>
        <v>1875</v>
      </c>
      <c r="D127" s="10">
        <f>(A127+B127*0)*Parameter!$C$6</f>
        <v>2500</v>
      </c>
      <c r="E127" s="10">
        <f t="shared" si="19"/>
        <v>8425</v>
      </c>
      <c r="F127" s="13">
        <f t="shared" si="29"/>
        <v>0.35</v>
      </c>
      <c r="G127" s="12">
        <f t="shared" si="20"/>
        <v>0.32600000000000001</v>
      </c>
      <c r="H127" s="10">
        <f t="shared" si="30"/>
        <v>12500</v>
      </c>
      <c r="I127" s="10">
        <f t="shared" si="31"/>
        <v>700</v>
      </c>
      <c r="J127" s="10">
        <f>H127*Parameter!$C$4</f>
        <v>1875</v>
      </c>
      <c r="K127" s="10">
        <f>(H127+I127*0)*Parameter!$C$6</f>
        <v>2500</v>
      </c>
      <c r="L127" s="10">
        <f t="shared" si="21"/>
        <v>8825</v>
      </c>
      <c r="M127" s="13">
        <f t="shared" si="32"/>
        <v>0.35</v>
      </c>
      <c r="N127" s="12">
        <f t="shared" si="22"/>
        <v>0.29399999999999998</v>
      </c>
      <c r="O127" s="10">
        <f t="shared" si="33"/>
        <v>12500</v>
      </c>
      <c r="P127" s="10">
        <f>Parameter!$C$7*2+Parameter!$C$8*2</f>
        <v>800</v>
      </c>
      <c r="Q127" s="10">
        <f>O127*Parameter!$C$4</f>
        <v>1875</v>
      </c>
      <c r="R127" s="10">
        <f>(O127+P127*0)*Parameter!$C$6</f>
        <v>2500</v>
      </c>
      <c r="S127" s="10">
        <f t="shared" si="23"/>
        <v>8925</v>
      </c>
      <c r="T127" s="13">
        <f t="shared" si="34"/>
        <v>0.35</v>
      </c>
      <c r="U127" s="12">
        <f t="shared" si="24"/>
        <v>0.28599999999999998</v>
      </c>
      <c r="V127" s="10">
        <f t="shared" si="35"/>
        <v>12500</v>
      </c>
      <c r="W127" s="10">
        <f t="shared" si="36"/>
        <v>400</v>
      </c>
      <c r="X127" s="10">
        <f>V127*Parameter!$C$4</f>
        <v>1875</v>
      </c>
      <c r="Y127" s="10">
        <f>(V127+W127*0)*Parameter!$C$6</f>
        <v>2500</v>
      </c>
      <c r="Z127" s="10">
        <f t="shared" si="25"/>
        <v>8525</v>
      </c>
      <c r="AA127" s="13">
        <f t="shared" si="37"/>
        <v>0.35</v>
      </c>
      <c r="AB127" s="12">
        <f t="shared" si="26"/>
        <v>0.318</v>
      </c>
    </row>
    <row r="128" spans="1:28" x14ac:dyDescent="0.2">
      <c r="A128" s="9">
        <f t="shared" si="27"/>
        <v>12600</v>
      </c>
      <c r="B128" s="10">
        <f t="shared" si="28"/>
        <v>300</v>
      </c>
      <c r="C128" s="10">
        <f>A128*Parameter!$C$4</f>
        <v>1890</v>
      </c>
      <c r="D128" s="10">
        <f>(A128+B128*0)*Parameter!$C$6</f>
        <v>2520</v>
      </c>
      <c r="E128" s="10">
        <f t="shared" si="19"/>
        <v>8490</v>
      </c>
      <c r="F128" s="13">
        <f t="shared" si="29"/>
        <v>0.35</v>
      </c>
      <c r="G128" s="12">
        <f t="shared" si="20"/>
        <v>0.3261904761904762</v>
      </c>
      <c r="H128" s="10">
        <f t="shared" si="30"/>
        <v>12600</v>
      </c>
      <c r="I128" s="10">
        <f t="shared" si="31"/>
        <v>700</v>
      </c>
      <c r="J128" s="10">
        <f>H128*Parameter!$C$4</f>
        <v>1890</v>
      </c>
      <c r="K128" s="10">
        <f>(H128+I128*0)*Parameter!$C$6</f>
        <v>2520</v>
      </c>
      <c r="L128" s="10">
        <f t="shared" si="21"/>
        <v>8890</v>
      </c>
      <c r="M128" s="13">
        <f t="shared" si="32"/>
        <v>0.35</v>
      </c>
      <c r="N128" s="12">
        <f t="shared" si="22"/>
        <v>0.29444444444444445</v>
      </c>
      <c r="O128" s="10">
        <f t="shared" si="33"/>
        <v>12600</v>
      </c>
      <c r="P128" s="10">
        <f>Parameter!$C$7*2+Parameter!$C$8*2</f>
        <v>800</v>
      </c>
      <c r="Q128" s="10">
        <f>O128*Parameter!$C$4</f>
        <v>1890</v>
      </c>
      <c r="R128" s="10">
        <f>(O128+P128*0)*Parameter!$C$6</f>
        <v>2520</v>
      </c>
      <c r="S128" s="10">
        <f t="shared" si="23"/>
        <v>8990</v>
      </c>
      <c r="T128" s="13">
        <f t="shared" si="34"/>
        <v>0.35</v>
      </c>
      <c r="U128" s="12">
        <f t="shared" si="24"/>
        <v>0.28650793650793649</v>
      </c>
      <c r="V128" s="10">
        <f t="shared" si="35"/>
        <v>12600</v>
      </c>
      <c r="W128" s="10">
        <f t="shared" si="36"/>
        <v>400</v>
      </c>
      <c r="X128" s="10">
        <f>V128*Parameter!$C$4</f>
        <v>1890</v>
      </c>
      <c r="Y128" s="10">
        <f>(V128+W128*0)*Parameter!$C$6</f>
        <v>2520</v>
      </c>
      <c r="Z128" s="10">
        <f t="shared" si="25"/>
        <v>8590</v>
      </c>
      <c r="AA128" s="13">
        <f t="shared" si="37"/>
        <v>0.35</v>
      </c>
      <c r="AB128" s="12">
        <f t="shared" si="26"/>
        <v>0.31825396825396823</v>
      </c>
    </row>
    <row r="129" spans="1:28" x14ac:dyDescent="0.2">
      <c r="A129" s="9">
        <f t="shared" si="27"/>
        <v>12700</v>
      </c>
      <c r="B129" s="10">
        <f t="shared" si="28"/>
        <v>300</v>
      </c>
      <c r="C129" s="10">
        <f>A129*Parameter!$C$4</f>
        <v>1905</v>
      </c>
      <c r="D129" s="10">
        <f>(A129+B129*0)*Parameter!$C$6</f>
        <v>2540</v>
      </c>
      <c r="E129" s="10">
        <f t="shared" si="19"/>
        <v>8555</v>
      </c>
      <c r="F129" s="13">
        <f t="shared" si="29"/>
        <v>0.35</v>
      </c>
      <c r="G129" s="12">
        <f t="shared" si="20"/>
        <v>0.32637795275590553</v>
      </c>
      <c r="H129" s="10">
        <f t="shared" si="30"/>
        <v>12700</v>
      </c>
      <c r="I129" s="10">
        <f t="shared" si="31"/>
        <v>700</v>
      </c>
      <c r="J129" s="10">
        <f>H129*Parameter!$C$4</f>
        <v>1905</v>
      </c>
      <c r="K129" s="10">
        <f>(H129+I129*0)*Parameter!$C$6</f>
        <v>2540</v>
      </c>
      <c r="L129" s="10">
        <f t="shared" si="21"/>
        <v>8955</v>
      </c>
      <c r="M129" s="13">
        <f t="shared" si="32"/>
        <v>0.35</v>
      </c>
      <c r="N129" s="12">
        <f t="shared" si="22"/>
        <v>0.29488188976377955</v>
      </c>
      <c r="O129" s="10">
        <f t="shared" si="33"/>
        <v>12700</v>
      </c>
      <c r="P129" s="10">
        <f>Parameter!$C$7*2+Parameter!$C$8*2</f>
        <v>800</v>
      </c>
      <c r="Q129" s="10">
        <f>O129*Parameter!$C$4</f>
        <v>1905</v>
      </c>
      <c r="R129" s="10">
        <f>(O129+P129*0)*Parameter!$C$6</f>
        <v>2540</v>
      </c>
      <c r="S129" s="10">
        <f t="shared" si="23"/>
        <v>9055</v>
      </c>
      <c r="T129" s="13">
        <f t="shared" si="34"/>
        <v>0.35</v>
      </c>
      <c r="U129" s="12">
        <f t="shared" si="24"/>
        <v>0.28700787401574801</v>
      </c>
      <c r="V129" s="10">
        <f t="shared" si="35"/>
        <v>12700</v>
      </c>
      <c r="W129" s="10">
        <f t="shared" si="36"/>
        <v>400</v>
      </c>
      <c r="X129" s="10">
        <f>V129*Parameter!$C$4</f>
        <v>1905</v>
      </c>
      <c r="Y129" s="10">
        <f>(V129+W129*0)*Parameter!$C$6</f>
        <v>2540</v>
      </c>
      <c r="Z129" s="10">
        <f t="shared" si="25"/>
        <v>8655</v>
      </c>
      <c r="AA129" s="13">
        <f t="shared" si="37"/>
        <v>0.35</v>
      </c>
      <c r="AB129" s="12">
        <f t="shared" si="26"/>
        <v>0.31850393700787399</v>
      </c>
    </row>
    <row r="130" spans="1:28" x14ac:dyDescent="0.2">
      <c r="A130" s="9">
        <f t="shared" si="27"/>
        <v>12800</v>
      </c>
      <c r="B130" s="10">
        <f t="shared" si="28"/>
        <v>300</v>
      </c>
      <c r="C130" s="10">
        <f>A130*Parameter!$C$4</f>
        <v>1920</v>
      </c>
      <c r="D130" s="10">
        <f>(A130+B130*0)*Parameter!$C$6</f>
        <v>2560</v>
      </c>
      <c r="E130" s="10">
        <f t="shared" si="19"/>
        <v>8620</v>
      </c>
      <c r="F130" s="13">
        <f t="shared" si="29"/>
        <v>0.35</v>
      </c>
      <c r="G130" s="12">
        <f t="shared" si="20"/>
        <v>0.32656249999999998</v>
      </c>
      <c r="H130" s="10">
        <f t="shared" si="30"/>
        <v>12800</v>
      </c>
      <c r="I130" s="10">
        <f t="shared" si="31"/>
        <v>700</v>
      </c>
      <c r="J130" s="10">
        <f>H130*Parameter!$C$4</f>
        <v>1920</v>
      </c>
      <c r="K130" s="10">
        <f>(H130+I130*0)*Parameter!$C$6</f>
        <v>2560</v>
      </c>
      <c r="L130" s="10">
        <f t="shared" si="21"/>
        <v>9020</v>
      </c>
      <c r="M130" s="13">
        <f t="shared" si="32"/>
        <v>0.35</v>
      </c>
      <c r="N130" s="12">
        <f t="shared" si="22"/>
        <v>0.29531249999999998</v>
      </c>
      <c r="O130" s="10">
        <f t="shared" si="33"/>
        <v>12800</v>
      </c>
      <c r="P130" s="10">
        <f>Parameter!$C$7*2+Parameter!$C$8*2</f>
        <v>800</v>
      </c>
      <c r="Q130" s="10">
        <f>O130*Parameter!$C$4</f>
        <v>1920</v>
      </c>
      <c r="R130" s="10">
        <f>(O130+P130*0)*Parameter!$C$6</f>
        <v>2560</v>
      </c>
      <c r="S130" s="10">
        <f t="shared" si="23"/>
        <v>9120</v>
      </c>
      <c r="T130" s="13">
        <f t="shared" si="34"/>
        <v>0.35</v>
      </c>
      <c r="U130" s="12">
        <f t="shared" si="24"/>
        <v>0.28749999999999998</v>
      </c>
      <c r="V130" s="10">
        <f t="shared" si="35"/>
        <v>12800</v>
      </c>
      <c r="W130" s="10">
        <f t="shared" si="36"/>
        <v>400</v>
      </c>
      <c r="X130" s="10">
        <f>V130*Parameter!$C$4</f>
        <v>1920</v>
      </c>
      <c r="Y130" s="10">
        <f>(V130+W130*0)*Parameter!$C$6</f>
        <v>2560</v>
      </c>
      <c r="Z130" s="10">
        <f t="shared" si="25"/>
        <v>8720</v>
      </c>
      <c r="AA130" s="13">
        <f t="shared" si="37"/>
        <v>0.35</v>
      </c>
      <c r="AB130" s="12">
        <f t="shared" si="26"/>
        <v>0.31874999999999998</v>
      </c>
    </row>
    <row r="131" spans="1:28" x14ac:dyDescent="0.2">
      <c r="A131" s="9">
        <f t="shared" si="27"/>
        <v>12900</v>
      </c>
      <c r="B131" s="10">
        <f t="shared" si="28"/>
        <v>300</v>
      </c>
      <c r="C131" s="10">
        <f>A131*Parameter!$C$4</f>
        <v>1935</v>
      </c>
      <c r="D131" s="10">
        <f>(A131+B131*0)*Parameter!$C$6</f>
        <v>2580</v>
      </c>
      <c r="E131" s="10">
        <f t="shared" ref="E131:E194" si="38">A131+B131-C131-D131</f>
        <v>8685</v>
      </c>
      <c r="F131" s="13">
        <f t="shared" si="29"/>
        <v>0.35</v>
      </c>
      <c r="G131" s="12">
        <f t="shared" ref="G131:G194" si="39">(C131+D131-B131)/A131</f>
        <v>0.32674418604651162</v>
      </c>
      <c r="H131" s="10">
        <f t="shared" si="30"/>
        <v>12900</v>
      </c>
      <c r="I131" s="10">
        <f t="shared" si="31"/>
        <v>700</v>
      </c>
      <c r="J131" s="10">
        <f>H131*Parameter!$C$4</f>
        <v>1935</v>
      </c>
      <c r="K131" s="10">
        <f>(H131+I131*0)*Parameter!$C$6</f>
        <v>2580</v>
      </c>
      <c r="L131" s="10">
        <f t="shared" ref="L131:L194" si="40">H131+I131-J131-K131</f>
        <v>9085</v>
      </c>
      <c r="M131" s="13">
        <f t="shared" si="32"/>
        <v>0.35</v>
      </c>
      <c r="N131" s="12">
        <f t="shared" ref="N131:N194" si="41">(J131+K131-I131)/H131</f>
        <v>0.29573643410852712</v>
      </c>
      <c r="O131" s="10">
        <f t="shared" si="33"/>
        <v>12900</v>
      </c>
      <c r="P131" s="10">
        <f>Parameter!$C$7*2+Parameter!$C$8*2</f>
        <v>800</v>
      </c>
      <c r="Q131" s="10">
        <f>O131*Parameter!$C$4</f>
        <v>1935</v>
      </c>
      <c r="R131" s="10">
        <f>(O131+P131*0)*Parameter!$C$6</f>
        <v>2580</v>
      </c>
      <c r="S131" s="10">
        <f t="shared" ref="S131:S194" si="42">O131+P131-Q131-R131</f>
        <v>9185</v>
      </c>
      <c r="T131" s="13">
        <f t="shared" si="34"/>
        <v>0.35</v>
      </c>
      <c r="U131" s="12">
        <f t="shared" ref="U131:U194" si="43">(Q131+R131-P131)/O131</f>
        <v>0.28798449612403099</v>
      </c>
      <c r="V131" s="10">
        <f t="shared" si="35"/>
        <v>12900</v>
      </c>
      <c r="W131" s="10">
        <f t="shared" si="36"/>
        <v>400</v>
      </c>
      <c r="X131" s="10">
        <f>V131*Parameter!$C$4</f>
        <v>1935</v>
      </c>
      <c r="Y131" s="10">
        <f>(V131+W131*0)*Parameter!$C$6</f>
        <v>2580</v>
      </c>
      <c r="Z131" s="10">
        <f t="shared" ref="Z131:Z194" si="44">V131+W131-X131-Y131</f>
        <v>8785</v>
      </c>
      <c r="AA131" s="13">
        <f t="shared" si="37"/>
        <v>0.35</v>
      </c>
      <c r="AB131" s="12">
        <f t="shared" ref="AB131:AB194" si="45">(X131+Y131-W131)/V131</f>
        <v>0.31899224806201548</v>
      </c>
    </row>
    <row r="132" spans="1:28" x14ac:dyDescent="0.2">
      <c r="A132" s="9">
        <f t="shared" ref="A132:A195" si="46">A131+100</f>
        <v>13000</v>
      </c>
      <c r="B132" s="10">
        <f t="shared" ref="B132:B195" si="47">B131</f>
        <v>300</v>
      </c>
      <c r="C132" s="10">
        <f>A132*Parameter!$C$4</f>
        <v>1950</v>
      </c>
      <c r="D132" s="10">
        <f>(A132+B132*0)*Parameter!$C$6</f>
        <v>2600</v>
      </c>
      <c r="E132" s="10">
        <f t="shared" si="38"/>
        <v>8750</v>
      </c>
      <c r="F132" s="13">
        <f t="shared" ref="F132:F195" si="48">((C132+D132)-(C131+D131))/(A132-A131)</f>
        <v>0.35</v>
      </c>
      <c r="G132" s="12">
        <f t="shared" si="39"/>
        <v>0.32692307692307693</v>
      </c>
      <c r="H132" s="10">
        <f t="shared" ref="H132:H195" si="49">H131+100</f>
        <v>13000</v>
      </c>
      <c r="I132" s="10">
        <f t="shared" ref="I132:I195" si="50">I131</f>
        <v>700</v>
      </c>
      <c r="J132" s="10">
        <f>H132*Parameter!$C$4</f>
        <v>1950</v>
      </c>
      <c r="K132" s="10">
        <f>(H132+I132*0)*Parameter!$C$6</f>
        <v>2600</v>
      </c>
      <c r="L132" s="10">
        <f t="shared" si="40"/>
        <v>9150</v>
      </c>
      <c r="M132" s="13">
        <f t="shared" ref="M132:M195" si="51">((J132+K132)-(J131+K131))/(H132-H131)</f>
        <v>0.35</v>
      </c>
      <c r="N132" s="12">
        <f t="shared" si="41"/>
        <v>0.29615384615384616</v>
      </c>
      <c r="O132" s="10">
        <f t="shared" ref="O132:O195" si="52">O131+100</f>
        <v>13000</v>
      </c>
      <c r="P132" s="10">
        <f>Parameter!$C$7*2+Parameter!$C$8*2</f>
        <v>800</v>
      </c>
      <c r="Q132" s="10">
        <f>O132*Parameter!$C$4</f>
        <v>1950</v>
      </c>
      <c r="R132" s="10">
        <f>(O132+P132*0)*Parameter!$C$6</f>
        <v>2600</v>
      </c>
      <c r="S132" s="10">
        <f t="shared" si="42"/>
        <v>9250</v>
      </c>
      <c r="T132" s="13">
        <f t="shared" ref="T132:T195" si="53">((Q132+R132)-(Q131+R131))/(O132-O131)</f>
        <v>0.35</v>
      </c>
      <c r="U132" s="12">
        <f t="shared" si="43"/>
        <v>0.28846153846153844</v>
      </c>
      <c r="V132" s="10">
        <f t="shared" ref="V132:V195" si="54">V131+100</f>
        <v>13000</v>
      </c>
      <c r="W132" s="10">
        <f t="shared" ref="W132:W195" si="55">W131</f>
        <v>400</v>
      </c>
      <c r="X132" s="10">
        <f>V132*Parameter!$C$4</f>
        <v>1950</v>
      </c>
      <c r="Y132" s="10">
        <f>(V132+W132*0)*Parameter!$C$6</f>
        <v>2600</v>
      </c>
      <c r="Z132" s="10">
        <f t="shared" si="44"/>
        <v>8850</v>
      </c>
      <c r="AA132" s="13">
        <f t="shared" ref="AA132:AA195" si="56">((X132+Y132)-(X131+Y131))/(V132-V131)</f>
        <v>0.35</v>
      </c>
      <c r="AB132" s="12">
        <f t="shared" si="45"/>
        <v>0.31923076923076921</v>
      </c>
    </row>
    <row r="133" spans="1:28" x14ac:dyDescent="0.2">
      <c r="A133" s="9">
        <f t="shared" si="46"/>
        <v>13100</v>
      </c>
      <c r="B133" s="10">
        <f t="shared" si="47"/>
        <v>300</v>
      </c>
      <c r="C133" s="10">
        <f>A133*Parameter!$C$4</f>
        <v>1965</v>
      </c>
      <c r="D133" s="10">
        <f>(A133+B133*0)*Parameter!$C$6</f>
        <v>2620</v>
      </c>
      <c r="E133" s="10">
        <f t="shared" si="38"/>
        <v>8815</v>
      </c>
      <c r="F133" s="13">
        <f t="shared" si="48"/>
        <v>0.35</v>
      </c>
      <c r="G133" s="12">
        <f t="shared" si="39"/>
        <v>0.32709923664122137</v>
      </c>
      <c r="H133" s="10">
        <f t="shared" si="49"/>
        <v>13100</v>
      </c>
      <c r="I133" s="10">
        <f t="shared" si="50"/>
        <v>700</v>
      </c>
      <c r="J133" s="10">
        <f>H133*Parameter!$C$4</f>
        <v>1965</v>
      </c>
      <c r="K133" s="10">
        <f>(H133+I133*0)*Parameter!$C$6</f>
        <v>2620</v>
      </c>
      <c r="L133" s="10">
        <f t="shared" si="40"/>
        <v>9215</v>
      </c>
      <c r="M133" s="13">
        <f t="shared" si="51"/>
        <v>0.35</v>
      </c>
      <c r="N133" s="12">
        <f t="shared" si="41"/>
        <v>0.29656488549618321</v>
      </c>
      <c r="O133" s="10">
        <f t="shared" si="52"/>
        <v>13100</v>
      </c>
      <c r="P133" s="10">
        <f>Parameter!$C$7*2+Parameter!$C$8*2</f>
        <v>800</v>
      </c>
      <c r="Q133" s="10">
        <f>O133*Parameter!$C$4</f>
        <v>1965</v>
      </c>
      <c r="R133" s="10">
        <f>(O133+P133*0)*Parameter!$C$6</f>
        <v>2620</v>
      </c>
      <c r="S133" s="10">
        <f t="shared" si="42"/>
        <v>9315</v>
      </c>
      <c r="T133" s="13">
        <f t="shared" si="53"/>
        <v>0.35</v>
      </c>
      <c r="U133" s="12">
        <f t="shared" si="43"/>
        <v>0.28893129770992365</v>
      </c>
      <c r="V133" s="10">
        <f t="shared" si="54"/>
        <v>13100</v>
      </c>
      <c r="W133" s="10">
        <f t="shared" si="55"/>
        <v>400</v>
      </c>
      <c r="X133" s="10">
        <f>V133*Parameter!$C$4</f>
        <v>1965</v>
      </c>
      <c r="Y133" s="10">
        <f>(V133+W133*0)*Parameter!$C$6</f>
        <v>2620</v>
      </c>
      <c r="Z133" s="10">
        <f t="shared" si="44"/>
        <v>8915</v>
      </c>
      <c r="AA133" s="13">
        <f t="shared" si="56"/>
        <v>0.35</v>
      </c>
      <c r="AB133" s="12">
        <f t="shared" si="45"/>
        <v>0.31946564885496181</v>
      </c>
    </row>
    <row r="134" spans="1:28" x14ac:dyDescent="0.2">
      <c r="A134" s="9">
        <f t="shared" si="46"/>
        <v>13200</v>
      </c>
      <c r="B134" s="10">
        <f t="shared" si="47"/>
        <v>300</v>
      </c>
      <c r="C134" s="10">
        <f>A134*Parameter!$C$4</f>
        <v>1980</v>
      </c>
      <c r="D134" s="10">
        <f>(A134+B134*0)*Parameter!$C$6</f>
        <v>2640</v>
      </c>
      <c r="E134" s="10">
        <f t="shared" si="38"/>
        <v>8880</v>
      </c>
      <c r="F134" s="13">
        <f t="shared" si="48"/>
        <v>0.35</v>
      </c>
      <c r="G134" s="12">
        <f t="shared" si="39"/>
        <v>0.32727272727272727</v>
      </c>
      <c r="H134" s="10">
        <f t="shared" si="49"/>
        <v>13200</v>
      </c>
      <c r="I134" s="10">
        <f t="shared" si="50"/>
        <v>700</v>
      </c>
      <c r="J134" s="10">
        <f>H134*Parameter!$C$4</f>
        <v>1980</v>
      </c>
      <c r="K134" s="10">
        <f>(H134+I134*0)*Parameter!$C$6</f>
        <v>2640</v>
      </c>
      <c r="L134" s="10">
        <f t="shared" si="40"/>
        <v>9280</v>
      </c>
      <c r="M134" s="13">
        <f t="shared" si="51"/>
        <v>0.35</v>
      </c>
      <c r="N134" s="12">
        <f t="shared" si="41"/>
        <v>0.29696969696969699</v>
      </c>
      <c r="O134" s="10">
        <f t="shared" si="52"/>
        <v>13200</v>
      </c>
      <c r="P134" s="10">
        <f>Parameter!$C$7*2+Parameter!$C$8*2</f>
        <v>800</v>
      </c>
      <c r="Q134" s="10">
        <f>O134*Parameter!$C$4</f>
        <v>1980</v>
      </c>
      <c r="R134" s="10">
        <f>(O134+P134*0)*Parameter!$C$6</f>
        <v>2640</v>
      </c>
      <c r="S134" s="10">
        <f t="shared" si="42"/>
        <v>9380</v>
      </c>
      <c r="T134" s="13">
        <f t="shared" si="53"/>
        <v>0.35</v>
      </c>
      <c r="U134" s="12">
        <f t="shared" si="43"/>
        <v>0.28939393939393937</v>
      </c>
      <c r="V134" s="10">
        <f t="shared" si="54"/>
        <v>13200</v>
      </c>
      <c r="W134" s="10">
        <f t="shared" si="55"/>
        <v>400</v>
      </c>
      <c r="X134" s="10">
        <f>V134*Parameter!$C$4</f>
        <v>1980</v>
      </c>
      <c r="Y134" s="10">
        <f>(V134+W134*0)*Parameter!$C$6</f>
        <v>2640</v>
      </c>
      <c r="Z134" s="10">
        <f t="shared" si="44"/>
        <v>8980</v>
      </c>
      <c r="AA134" s="13">
        <f t="shared" si="56"/>
        <v>0.35</v>
      </c>
      <c r="AB134" s="12">
        <f t="shared" si="45"/>
        <v>0.3196969696969697</v>
      </c>
    </row>
    <row r="135" spans="1:28" x14ac:dyDescent="0.2">
      <c r="A135" s="9">
        <f t="shared" si="46"/>
        <v>13300</v>
      </c>
      <c r="B135" s="10">
        <f t="shared" si="47"/>
        <v>300</v>
      </c>
      <c r="C135" s="10">
        <f>A135*Parameter!$C$4</f>
        <v>1995</v>
      </c>
      <c r="D135" s="10">
        <f>(A135+B135*0)*Parameter!$C$6</f>
        <v>2660</v>
      </c>
      <c r="E135" s="10">
        <f t="shared" si="38"/>
        <v>8945</v>
      </c>
      <c r="F135" s="13">
        <f t="shared" si="48"/>
        <v>0.35</v>
      </c>
      <c r="G135" s="12">
        <f t="shared" si="39"/>
        <v>0.32744360902255637</v>
      </c>
      <c r="H135" s="10">
        <f t="shared" si="49"/>
        <v>13300</v>
      </c>
      <c r="I135" s="10">
        <f t="shared" si="50"/>
        <v>700</v>
      </c>
      <c r="J135" s="10">
        <f>H135*Parameter!$C$4</f>
        <v>1995</v>
      </c>
      <c r="K135" s="10">
        <f>(H135+I135*0)*Parameter!$C$6</f>
        <v>2660</v>
      </c>
      <c r="L135" s="10">
        <f t="shared" si="40"/>
        <v>9345</v>
      </c>
      <c r="M135" s="13">
        <f t="shared" si="51"/>
        <v>0.35</v>
      </c>
      <c r="N135" s="12">
        <f t="shared" si="41"/>
        <v>0.29736842105263156</v>
      </c>
      <c r="O135" s="10">
        <f t="shared" si="52"/>
        <v>13300</v>
      </c>
      <c r="P135" s="10">
        <f>Parameter!$C$7*2+Parameter!$C$8*2</f>
        <v>800</v>
      </c>
      <c r="Q135" s="10">
        <f>O135*Parameter!$C$4</f>
        <v>1995</v>
      </c>
      <c r="R135" s="10">
        <f>(O135+P135*0)*Parameter!$C$6</f>
        <v>2660</v>
      </c>
      <c r="S135" s="10">
        <f t="shared" si="42"/>
        <v>9445</v>
      </c>
      <c r="T135" s="13">
        <f t="shared" si="53"/>
        <v>0.35</v>
      </c>
      <c r="U135" s="12">
        <f t="shared" si="43"/>
        <v>0.28984962406015036</v>
      </c>
      <c r="V135" s="10">
        <f t="shared" si="54"/>
        <v>13300</v>
      </c>
      <c r="W135" s="10">
        <f t="shared" si="55"/>
        <v>400</v>
      </c>
      <c r="X135" s="10">
        <f>V135*Parameter!$C$4</f>
        <v>1995</v>
      </c>
      <c r="Y135" s="10">
        <f>(V135+W135*0)*Parameter!$C$6</f>
        <v>2660</v>
      </c>
      <c r="Z135" s="10">
        <f t="shared" si="44"/>
        <v>9045</v>
      </c>
      <c r="AA135" s="13">
        <f t="shared" si="56"/>
        <v>0.35</v>
      </c>
      <c r="AB135" s="12">
        <f t="shared" si="45"/>
        <v>0.31992481203007517</v>
      </c>
    </row>
    <row r="136" spans="1:28" x14ac:dyDescent="0.2">
      <c r="A136" s="9">
        <f t="shared" si="46"/>
        <v>13400</v>
      </c>
      <c r="B136" s="10">
        <f t="shared" si="47"/>
        <v>300</v>
      </c>
      <c r="C136" s="10">
        <f>A136*Parameter!$C$4</f>
        <v>2010</v>
      </c>
      <c r="D136" s="10">
        <f>(A136+B136*0)*Parameter!$C$6</f>
        <v>2680</v>
      </c>
      <c r="E136" s="10">
        <f t="shared" si="38"/>
        <v>9010</v>
      </c>
      <c r="F136" s="13">
        <f t="shared" si="48"/>
        <v>0.35</v>
      </c>
      <c r="G136" s="12">
        <f t="shared" si="39"/>
        <v>0.32761194029850749</v>
      </c>
      <c r="H136" s="10">
        <f t="shared" si="49"/>
        <v>13400</v>
      </c>
      <c r="I136" s="10">
        <f t="shared" si="50"/>
        <v>700</v>
      </c>
      <c r="J136" s="10">
        <f>H136*Parameter!$C$4</f>
        <v>2010</v>
      </c>
      <c r="K136" s="10">
        <f>(H136+I136*0)*Parameter!$C$6</f>
        <v>2680</v>
      </c>
      <c r="L136" s="10">
        <f t="shared" si="40"/>
        <v>9410</v>
      </c>
      <c r="M136" s="13">
        <f t="shared" si="51"/>
        <v>0.35</v>
      </c>
      <c r="N136" s="12">
        <f t="shared" si="41"/>
        <v>0.29776119402985074</v>
      </c>
      <c r="O136" s="10">
        <f t="shared" si="52"/>
        <v>13400</v>
      </c>
      <c r="P136" s="10">
        <f>Parameter!$C$7*2+Parameter!$C$8*2</f>
        <v>800</v>
      </c>
      <c r="Q136" s="10">
        <f>O136*Parameter!$C$4</f>
        <v>2010</v>
      </c>
      <c r="R136" s="10">
        <f>(O136+P136*0)*Parameter!$C$6</f>
        <v>2680</v>
      </c>
      <c r="S136" s="10">
        <f t="shared" si="42"/>
        <v>9510</v>
      </c>
      <c r="T136" s="13">
        <f t="shared" si="53"/>
        <v>0.35</v>
      </c>
      <c r="U136" s="12">
        <f t="shared" si="43"/>
        <v>0.29029850746268659</v>
      </c>
      <c r="V136" s="10">
        <f t="shared" si="54"/>
        <v>13400</v>
      </c>
      <c r="W136" s="10">
        <f t="shared" si="55"/>
        <v>400</v>
      </c>
      <c r="X136" s="10">
        <f>V136*Parameter!$C$4</f>
        <v>2010</v>
      </c>
      <c r="Y136" s="10">
        <f>(V136+W136*0)*Parameter!$C$6</f>
        <v>2680</v>
      </c>
      <c r="Z136" s="10">
        <f t="shared" si="44"/>
        <v>9110</v>
      </c>
      <c r="AA136" s="13">
        <f t="shared" si="56"/>
        <v>0.35</v>
      </c>
      <c r="AB136" s="12">
        <f t="shared" si="45"/>
        <v>0.32014925373134329</v>
      </c>
    </row>
    <row r="137" spans="1:28" x14ac:dyDescent="0.2">
      <c r="A137" s="9">
        <f t="shared" si="46"/>
        <v>13500</v>
      </c>
      <c r="B137" s="10">
        <f t="shared" si="47"/>
        <v>300</v>
      </c>
      <c r="C137" s="10">
        <f>A137*Parameter!$C$4</f>
        <v>2025</v>
      </c>
      <c r="D137" s="10">
        <f>(A137+B137*0)*Parameter!$C$6</f>
        <v>2700</v>
      </c>
      <c r="E137" s="10">
        <f t="shared" si="38"/>
        <v>9075</v>
      </c>
      <c r="F137" s="13">
        <f t="shared" si="48"/>
        <v>0.35</v>
      </c>
      <c r="G137" s="12">
        <f t="shared" si="39"/>
        <v>0.32777777777777778</v>
      </c>
      <c r="H137" s="10">
        <f t="shared" si="49"/>
        <v>13500</v>
      </c>
      <c r="I137" s="10">
        <f t="shared" si="50"/>
        <v>700</v>
      </c>
      <c r="J137" s="10">
        <f>H137*Parameter!$C$4</f>
        <v>2025</v>
      </c>
      <c r="K137" s="10">
        <f>(H137+I137*0)*Parameter!$C$6</f>
        <v>2700</v>
      </c>
      <c r="L137" s="10">
        <f t="shared" si="40"/>
        <v>9475</v>
      </c>
      <c r="M137" s="13">
        <f t="shared" si="51"/>
        <v>0.35</v>
      </c>
      <c r="N137" s="12">
        <f t="shared" si="41"/>
        <v>0.29814814814814816</v>
      </c>
      <c r="O137" s="10">
        <f t="shared" si="52"/>
        <v>13500</v>
      </c>
      <c r="P137" s="10">
        <f>Parameter!$C$7*2+Parameter!$C$8*2</f>
        <v>800</v>
      </c>
      <c r="Q137" s="10">
        <f>O137*Parameter!$C$4</f>
        <v>2025</v>
      </c>
      <c r="R137" s="10">
        <f>(O137+P137*0)*Parameter!$C$6</f>
        <v>2700</v>
      </c>
      <c r="S137" s="10">
        <f t="shared" si="42"/>
        <v>9575</v>
      </c>
      <c r="T137" s="13">
        <f t="shared" si="53"/>
        <v>0.35</v>
      </c>
      <c r="U137" s="12">
        <f t="shared" si="43"/>
        <v>0.29074074074074074</v>
      </c>
      <c r="V137" s="10">
        <f t="shared" si="54"/>
        <v>13500</v>
      </c>
      <c r="W137" s="10">
        <f t="shared" si="55"/>
        <v>400</v>
      </c>
      <c r="X137" s="10">
        <f>V137*Parameter!$C$4</f>
        <v>2025</v>
      </c>
      <c r="Y137" s="10">
        <f>(V137+W137*0)*Parameter!$C$6</f>
        <v>2700</v>
      </c>
      <c r="Z137" s="10">
        <f t="shared" si="44"/>
        <v>9175</v>
      </c>
      <c r="AA137" s="13">
        <f t="shared" si="56"/>
        <v>0.35</v>
      </c>
      <c r="AB137" s="12">
        <f t="shared" si="45"/>
        <v>0.32037037037037036</v>
      </c>
    </row>
    <row r="138" spans="1:28" x14ac:dyDescent="0.2">
      <c r="A138" s="9">
        <f t="shared" si="46"/>
        <v>13600</v>
      </c>
      <c r="B138" s="10">
        <f t="shared" si="47"/>
        <v>300</v>
      </c>
      <c r="C138" s="10">
        <f>A138*Parameter!$C$4</f>
        <v>2040</v>
      </c>
      <c r="D138" s="10">
        <f>(A138+B138*0)*Parameter!$C$6</f>
        <v>2720</v>
      </c>
      <c r="E138" s="10">
        <f t="shared" si="38"/>
        <v>9140</v>
      </c>
      <c r="F138" s="13">
        <f t="shared" si="48"/>
        <v>0.35</v>
      </c>
      <c r="G138" s="12">
        <f t="shared" si="39"/>
        <v>0.32794117647058824</v>
      </c>
      <c r="H138" s="10">
        <f t="shared" si="49"/>
        <v>13600</v>
      </c>
      <c r="I138" s="10">
        <f t="shared" si="50"/>
        <v>700</v>
      </c>
      <c r="J138" s="10">
        <f>H138*Parameter!$C$4</f>
        <v>2040</v>
      </c>
      <c r="K138" s="10">
        <f>(H138+I138*0)*Parameter!$C$6</f>
        <v>2720</v>
      </c>
      <c r="L138" s="10">
        <f t="shared" si="40"/>
        <v>9540</v>
      </c>
      <c r="M138" s="13">
        <f t="shared" si="51"/>
        <v>0.35</v>
      </c>
      <c r="N138" s="12">
        <f t="shared" si="41"/>
        <v>0.29852941176470588</v>
      </c>
      <c r="O138" s="10">
        <f t="shared" si="52"/>
        <v>13600</v>
      </c>
      <c r="P138" s="10">
        <f>Parameter!$C$7*2+Parameter!$C$8*2</f>
        <v>800</v>
      </c>
      <c r="Q138" s="10">
        <f>O138*Parameter!$C$4</f>
        <v>2040</v>
      </c>
      <c r="R138" s="10">
        <f>(O138+P138*0)*Parameter!$C$6</f>
        <v>2720</v>
      </c>
      <c r="S138" s="10">
        <f t="shared" si="42"/>
        <v>9640</v>
      </c>
      <c r="T138" s="13">
        <f t="shared" si="53"/>
        <v>0.35</v>
      </c>
      <c r="U138" s="12">
        <f t="shared" si="43"/>
        <v>0.29117647058823531</v>
      </c>
      <c r="V138" s="10">
        <f t="shared" si="54"/>
        <v>13600</v>
      </c>
      <c r="W138" s="10">
        <f t="shared" si="55"/>
        <v>400</v>
      </c>
      <c r="X138" s="10">
        <f>V138*Parameter!$C$4</f>
        <v>2040</v>
      </c>
      <c r="Y138" s="10">
        <f>(V138+W138*0)*Parameter!$C$6</f>
        <v>2720</v>
      </c>
      <c r="Z138" s="10">
        <f t="shared" si="44"/>
        <v>9240</v>
      </c>
      <c r="AA138" s="13">
        <f t="shared" si="56"/>
        <v>0.35</v>
      </c>
      <c r="AB138" s="12">
        <f t="shared" si="45"/>
        <v>0.32058823529411767</v>
      </c>
    </row>
    <row r="139" spans="1:28" x14ac:dyDescent="0.2">
      <c r="A139" s="9">
        <f t="shared" si="46"/>
        <v>13700</v>
      </c>
      <c r="B139" s="10">
        <f t="shared" si="47"/>
        <v>300</v>
      </c>
      <c r="C139" s="10">
        <f>A139*Parameter!$C$4</f>
        <v>2055</v>
      </c>
      <c r="D139" s="10">
        <f>(A139+B139*0)*Parameter!$C$6</f>
        <v>2740</v>
      </c>
      <c r="E139" s="10">
        <f t="shared" si="38"/>
        <v>9205</v>
      </c>
      <c r="F139" s="13">
        <f t="shared" si="48"/>
        <v>0.35</v>
      </c>
      <c r="G139" s="12">
        <f t="shared" si="39"/>
        <v>0.3281021897810219</v>
      </c>
      <c r="H139" s="10">
        <f t="shared" si="49"/>
        <v>13700</v>
      </c>
      <c r="I139" s="10">
        <f t="shared" si="50"/>
        <v>700</v>
      </c>
      <c r="J139" s="10">
        <f>H139*Parameter!$C$4</f>
        <v>2055</v>
      </c>
      <c r="K139" s="10">
        <f>(H139+I139*0)*Parameter!$C$6</f>
        <v>2740</v>
      </c>
      <c r="L139" s="10">
        <f t="shared" si="40"/>
        <v>9605</v>
      </c>
      <c r="M139" s="13">
        <f t="shared" si="51"/>
        <v>0.35</v>
      </c>
      <c r="N139" s="12">
        <f t="shared" si="41"/>
        <v>0.29890510948905108</v>
      </c>
      <c r="O139" s="10">
        <f t="shared" si="52"/>
        <v>13700</v>
      </c>
      <c r="P139" s="10">
        <f>Parameter!$C$7*2+Parameter!$C$8*2</f>
        <v>800</v>
      </c>
      <c r="Q139" s="10">
        <f>O139*Parameter!$C$4</f>
        <v>2055</v>
      </c>
      <c r="R139" s="10">
        <f>(O139+P139*0)*Parameter!$C$6</f>
        <v>2740</v>
      </c>
      <c r="S139" s="10">
        <f t="shared" si="42"/>
        <v>9705</v>
      </c>
      <c r="T139" s="13">
        <f t="shared" si="53"/>
        <v>0.35</v>
      </c>
      <c r="U139" s="12">
        <f t="shared" si="43"/>
        <v>0.29160583941605839</v>
      </c>
      <c r="V139" s="10">
        <f t="shared" si="54"/>
        <v>13700</v>
      </c>
      <c r="W139" s="10">
        <f t="shared" si="55"/>
        <v>400</v>
      </c>
      <c r="X139" s="10">
        <f>V139*Parameter!$C$4</f>
        <v>2055</v>
      </c>
      <c r="Y139" s="10">
        <f>(V139+W139*0)*Parameter!$C$6</f>
        <v>2740</v>
      </c>
      <c r="Z139" s="10">
        <f t="shared" si="44"/>
        <v>9305</v>
      </c>
      <c r="AA139" s="13">
        <f t="shared" si="56"/>
        <v>0.35</v>
      </c>
      <c r="AB139" s="12">
        <f t="shared" si="45"/>
        <v>0.32080291970802921</v>
      </c>
    </row>
    <row r="140" spans="1:28" x14ac:dyDescent="0.2">
      <c r="A140" s="9">
        <f t="shared" si="46"/>
        <v>13800</v>
      </c>
      <c r="B140" s="10">
        <f t="shared" si="47"/>
        <v>300</v>
      </c>
      <c r="C140" s="10">
        <f>A140*Parameter!$C$4</f>
        <v>2070</v>
      </c>
      <c r="D140" s="10">
        <f>(A140+B140*0)*Parameter!$C$6</f>
        <v>2760</v>
      </c>
      <c r="E140" s="10">
        <f t="shared" si="38"/>
        <v>9270</v>
      </c>
      <c r="F140" s="13">
        <f t="shared" si="48"/>
        <v>0.35</v>
      </c>
      <c r="G140" s="12">
        <f t="shared" si="39"/>
        <v>0.32826086956521738</v>
      </c>
      <c r="H140" s="10">
        <f t="shared" si="49"/>
        <v>13800</v>
      </c>
      <c r="I140" s="10">
        <f t="shared" si="50"/>
        <v>700</v>
      </c>
      <c r="J140" s="10">
        <f>H140*Parameter!$C$4</f>
        <v>2070</v>
      </c>
      <c r="K140" s="10">
        <f>(H140+I140*0)*Parameter!$C$6</f>
        <v>2760</v>
      </c>
      <c r="L140" s="10">
        <f t="shared" si="40"/>
        <v>9670</v>
      </c>
      <c r="M140" s="13">
        <f t="shared" si="51"/>
        <v>0.35</v>
      </c>
      <c r="N140" s="12">
        <f t="shared" si="41"/>
        <v>0.29927536231884055</v>
      </c>
      <c r="O140" s="10">
        <f t="shared" si="52"/>
        <v>13800</v>
      </c>
      <c r="P140" s="10">
        <f>Parameter!$C$7*2+Parameter!$C$8*2</f>
        <v>800</v>
      </c>
      <c r="Q140" s="10">
        <f>O140*Parameter!$C$4</f>
        <v>2070</v>
      </c>
      <c r="R140" s="10">
        <f>(O140+P140*0)*Parameter!$C$6</f>
        <v>2760</v>
      </c>
      <c r="S140" s="10">
        <f t="shared" si="42"/>
        <v>9770</v>
      </c>
      <c r="T140" s="13">
        <f t="shared" si="53"/>
        <v>0.35</v>
      </c>
      <c r="U140" s="12">
        <f t="shared" si="43"/>
        <v>0.29202898550724637</v>
      </c>
      <c r="V140" s="10">
        <f t="shared" si="54"/>
        <v>13800</v>
      </c>
      <c r="W140" s="10">
        <f t="shared" si="55"/>
        <v>400</v>
      </c>
      <c r="X140" s="10">
        <f>V140*Parameter!$C$4</f>
        <v>2070</v>
      </c>
      <c r="Y140" s="10">
        <f>(V140+W140*0)*Parameter!$C$6</f>
        <v>2760</v>
      </c>
      <c r="Z140" s="10">
        <f t="shared" si="44"/>
        <v>9370</v>
      </c>
      <c r="AA140" s="13">
        <f t="shared" si="56"/>
        <v>0.35</v>
      </c>
      <c r="AB140" s="12">
        <f t="shared" si="45"/>
        <v>0.3210144927536232</v>
      </c>
    </row>
    <row r="141" spans="1:28" x14ac:dyDescent="0.2">
      <c r="A141" s="9">
        <f t="shared" si="46"/>
        <v>13900</v>
      </c>
      <c r="B141" s="10">
        <f t="shared" si="47"/>
        <v>300</v>
      </c>
      <c r="C141" s="10">
        <f>A141*Parameter!$C$4</f>
        <v>2085</v>
      </c>
      <c r="D141" s="10">
        <f>(A141+B141*0)*Parameter!$C$6</f>
        <v>2780</v>
      </c>
      <c r="E141" s="10">
        <f t="shared" si="38"/>
        <v>9335</v>
      </c>
      <c r="F141" s="13">
        <f t="shared" si="48"/>
        <v>0.35</v>
      </c>
      <c r="G141" s="12">
        <f t="shared" si="39"/>
        <v>0.32841726618705036</v>
      </c>
      <c r="H141" s="10">
        <f t="shared" si="49"/>
        <v>13900</v>
      </c>
      <c r="I141" s="10">
        <f t="shared" si="50"/>
        <v>700</v>
      </c>
      <c r="J141" s="10">
        <f>H141*Parameter!$C$4</f>
        <v>2085</v>
      </c>
      <c r="K141" s="10">
        <f>(H141+I141*0)*Parameter!$C$6</f>
        <v>2780</v>
      </c>
      <c r="L141" s="10">
        <f t="shared" si="40"/>
        <v>9735</v>
      </c>
      <c r="M141" s="13">
        <f t="shared" si="51"/>
        <v>0.35</v>
      </c>
      <c r="N141" s="12">
        <f t="shared" si="41"/>
        <v>0.29964028776978419</v>
      </c>
      <c r="O141" s="10">
        <f t="shared" si="52"/>
        <v>13900</v>
      </c>
      <c r="P141" s="10">
        <f>Parameter!$C$7*2+Parameter!$C$8*2</f>
        <v>800</v>
      </c>
      <c r="Q141" s="10">
        <f>O141*Parameter!$C$4</f>
        <v>2085</v>
      </c>
      <c r="R141" s="10">
        <f>(O141+P141*0)*Parameter!$C$6</f>
        <v>2780</v>
      </c>
      <c r="S141" s="10">
        <f t="shared" si="42"/>
        <v>9835</v>
      </c>
      <c r="T141" s="13">
        <f t="shared" si="53"/>
        <v>0.35</v>
      </c>
      <c r="U141" s="12">
        <f t="shared" si="43"/>
        <v>0.29244604316546763</v>
      </c>
      <c r="V141" s="10">
        <f t="shared" si="54"/>
        <v>13900</v>
      </c>
      <c r="W141" s="10">
        <f t="shared" si="55"/>
        <v>400</v>
      </c>
      <c r="X141" s="10">
        <f>V141*Parameter!$C$4</f>
        <v>2085</v>
      </c>
      <c r="Y141" s="10">
        <f>(V141+W141*0)*Parameter!$C$6</f>
        <v>2780</v>
      </c>
      <c r="Z141" s="10">
        <f t="shared" si="44"/>
        <v>9435</v>
      </c>
      <c r="AA141" s="13">
        <f t="shared" si="56"/>
        <v>0.35</v>
      </c>
      <c r="AB141" s="12">
        <f t="shared" si="45"/>
        <v>0.3212230215827338</v>
      </c>
    </row>
    <row r="142" spans="1:28" x14ac:dyDescent="0.2">
      <c r="A142" s="9">
        <f t="shared" si="46"/>
        <v>14000</v>
      </c>
      <c r="B142" s="10">
        <f t="shared" si="47"/>
        <v>300</v>
      </c>
      <c r="C142" s="10">
        <f>A142*Parameter!$C$4</f>
        <v>2100</v>
      </c>
      <c r="D142" s="10">
        <f>(A142+B142*0)*Parameter!$C$6</f>
        <v>2800</v>
      </c>
      <c r="E142" s="10">
        <f t="shared" si="38"/>
        <v>9400</v>
      </c>
      <c r="F142" s="13">
        <f t="shared" si="48"/>
        <v>0.35</v>
      </c>
      <c r="G142" s="12">
        <f t="shared" si="39"/>
        <v>0.32857142857142857</v>
      </c>
      <c r="H142" s="10">
        <f t="shared" si="49"/>
        <v>14000</v>
      </c>
      <c r="I142" s="10">
        <f t="shared" si="50"/>
        <v>700</v>
      </c>
      <c r="J142" s="10">
        <f>H142*Parameter!$C$4</f>
        <v>2100</v>
      </c>
      <c r="K142" s="10">
        <f>(H142+I142*0)*Parameter!$C$6</f>
        <v>2800</v>
      </c>
      <c r="L142" s="10">
        <f t="shared" si="40"/>
        <v>9800</v>
      </c>
      <c r="M142" s="13">
        <f t="shared" si="51"/>
        <v>0.35</v>
      </c>
      <c r="N142" s="12">
        <f t="shared" si="41"/>
        <v>0.3</v>
      </c>
      <c r="O142" s="10">
        <f t="shared" si="52"/>
        <v>14000</v>
      </c>
      <c r="P142" s="10">
        <f>Parameter!$C$7*2+Parameter!$C$8*2</f>
        <v>800</v>
      </c>
      <c r="Q142" s="10">
        <f>O142*Parameter!$C$4</f>
        <v>2100</v>
      </c>
      <c r="R142" s="10">
        <f>(O142+P142*0)*Parameter!$C$6</f>
        <v>2800</v>
      </c>
      <c r="S142" s="10">
        <f t="shared" si="42"/>
        <v>9900</v>
      </c>
      <c r="T142" s="13">
        <f t="shared" si="53"/>
        <v>0.35</v>
      </c>
      <c r="U142" s="12">
        <f t="shared" si="43"/>
        <v>0.29285714285714287</v>
      </c>
      <c r="V142" s="10">
        <f t="shared" si="54"/>
        <v>14000</v>
      </c>
      <c r="W142" s="10">
        <f t="shared" si="55"/>
        <v>400</v>
      </c>
      <c r="X142" s="10">
        <f>V142*Parameter!$C$4</f>
        <v>2100</v>
      </c>
      <c r="Y142" s="10">
        <f>(V142+W142*0)*Parameter!$C$6</f>
        <v>2800</v>
      </c>
      <c r="Z142" s="10">
        <f t="shared" si="44"/>
        <v>9500</v>
      </c>
      <c r="AA142" s="13">
        <f t="shared" si="56"/>
        <v>0.35</v>
      </c>
      <c r="AB142" s="12">
        <f t="shared" si="45"/>
        <v>0.32142857142857145</v>
      </c>
    </row>
    <row r="143" spans="1:28" x14ac:dyDescent="0.2">
      <c r="A143" s="9">
        <f t="shared" si="46"/>
        <v>14100</v>
      </c>
      <c r="B143" s="10">
        <f t="shared" si="47"/>
        <v>300</v>
      </c>
      <c r="C143" s="10">
        <f>A143*Parameter!$C$4</f>
        <v>2115</v>
      </c>
      <c r="D143" s="10">
        <f>(A143+B143*0)*Parameter!$C$6</f>
        <v>2820</v>
      </c>
      <c r="E143" s="10">
        <f t="shared" si="38"/>
        <v>9465</v>
      </c>
      <c r="F143" s="13">
        <f t="shared" si="48"/>
        <v>0.35</v>
      </c>
      <c r="G143" s="12">
        <f t="shared" si="39"/>
        <v>0.32872340425531915</v>
      </c>
      <c r="H143" s="10">
        <f t="shared" si="49"/>
        <v>14100</v>
      </c>
      <c r="I143" s="10">
        <f t="shared" si="50"/>
        <v>700</v>
      </c>
      <c r="J143" s="10">
        <f>H143*Parameter!$C$4</f>
        <v>2115</v>
      </c>
      <c r="K143" s="10">
        <f>(H143+I143*0)*Parameter!$C$6</f>
        <v>2820</v>
      </c>
      <c r="L143" s="10">
        <f t="shared" si="40"/>
        <v>9865</v>
      </c>
      <c r="M143" s="13">
        <f t="shared" si="51"/>
        <v>0.35</v>
      </c>
      <c r="N143" s="12">
        <f t="shared" si="41"/>
        <v>0.30035460992907803</v>
      </c>
      <c r="O143" s="10">
        <f t="shared" si="52"/>
        <v>14100</v>
      </c>
      <c r="P143" s="10">
        <f>Parameter!$C$7*2+Parameter!$C$8*2</f>
        <v>800</v>
      </c>
      <c r="Q143" s="10">
        <f>O143*Parameter!$C$4</f>
        <v>2115</v>
      </c>
      <c r="R143" s="10">
        <f>(O143+P143*0)*Parameter!$C$6</f>
        <v>2820</v>
      </c>
      <c r="S143" s="10">
        <f t="shared" si="42"/>
        <v>9965</v>
      </c>
      <c r="T143" s="13">
        <f t="shared" si="53"/>
        <v>0.35</v>
      </c>
      <c r="U143" s="12">
        <f t="shared" si="43"/>
        <v>0.29326241134751774</v>
      </c>
      <c r="V143" s="10">
        <f t="shared" si="54"/>
        <v>14100</v>
      </c>
      <c r="W143" s="10">
        <f t="shared" si="55"/>
        <v>400</v>
      </c>
      <c r="X143" s="10">
        <f>V143*Parameter!$C$4</f>
        <v>2115</v>
      </c>
      <c r="Y143" s="10">
        <f>(V143+W143*0)*Parameter!$C$6</f>
        <v>2820</v>
      </c>
      <c r="Z143" s="10">
        <f t="shared" si="44"/>
        <v>9565</v>
      </c>
      <c r="AA143" s="13">
        <f t="shared" si="56"/>
        <v>0.35</v>
      </c>
      <c r="AB143" s="12">
        <f t="shared" si="45"/>
        <v>0.32163120567375886</v>
      </c>
    </row>
    <row r="144" spans="1:28" x14ac:dyDescent="0.2">
      <c r="A144" s="9">
        <f t="shared" si="46"/>
        <v>14200</v>
      </c>
      <c r="B144" s="10">
        <f t="shared" si="47"/>
        <v>300</v>
      </c>
      <c r="C144" s="10">
        <f>A144*Parameter!$C$4</f>
        <v>2130</v>
      </c>
      <c r="D144" s="10">
        <f>(A144+B144*0)*Parameter!$C$6</f>
        <v>2840</v>
      </c>
      <c r="E144" s="10">
        <f t="shared" si="38"/>
        <v>9530</v>
      </c>
      <c r="F144" s="13">
        <f t="shared" si="48"/>
        <v>0.35</v>
      </c>
      <c r="G144" s="12">
        <f t="shared" si="39"/>
        <v>0.32887323943661972</v>
      </c>
      <c r="H144" s="10">
        <f t="shared" si="49"/>
        <v>14200</v>
      </c>
      <c r="I144" s="10">
        <f t="shared" si="50"/>
        <v>700</v>
      </c>
      <c r="J144" s="10">
        <f>H144*Parameter!$C$4</f>
        <v>2130</v>
      </c>
      <c r="K144" s="10">
        <f>(H144+I144*0)*Parameter!$C$6</f>
        <v>2840</v>
      </c>
      <c r="L144" s="10">
        <f t="shared" si="40"/>
        <v>9930</v>
      </c>
      <c r="M144" s="13">
        <f t="shared" si="51"/>
        <v>0.35</v>
      </c>
      <c r="N144" s="12">
        <f t="shared" si="41"/>
        <v>0.30070422535211266</v>
      </c>
      <c r="O144" s="10">
        <f t="shared" si="52"/>
        <v>14200</v>
      </c>
      <c r="P144" s="10">
        <f>Parameter!$C$7*2+Parameter!$C$8*2</f>
        <v>800</v>
      </c>
      <c r="Q144" s="10">
        <f>O144*Parameter!$C$4</f>
        <v>2130</v>
      </c>
      <c r="R144" s="10">
        <f>(O144+P144*0)*Parameter!$C$6</f>
        <v>2840</v>
      </c>
      <c r="S144" s="10">
        <f t="shared" si="42"/>
        <v>10030</v>
      </c>
      <c r="T144" s="13">
        <f t="shared" si="53"/>
        <v>0.35</v>
      </c>
      <c r="U144" s="12">
        <f t="shared" si="43"/>
        <v>0.29366197183098591</v>
      </c>
      <c r="V144" s="10">
        <f t="shared" si="54"/>
        <v>14200</v>
      </c>
      <c r="W144" s="10">
        <f t="shared" si="55"/>
        <v>400</v>
      </c>
      <c r="X144" s="10">
        <f>V144*Parameter!$C$4</f>
        <v>2130</v>
      </c>
      <c r="Y144" s="10">
        <f>(V144+W144*0)*Parameter!$C$6</f>
        <v>2840</v>
      </c>
      <c r="Z144" s="10">
        <f t="shared" si="44"/>
        <v>9630</v>
      </c>
      <c r="AA144" s="13">
        <f t="shared" si="56"/>
        <v>0.35</v>
      </c>
      <c r="AB144" s="12">
        <f t="shared" si="45"/>
        <v>0.32183098591549297</v>
      </c>
    </row>
    <row r="145" spans="1:28" x14ac:dyDescent="0.2">
      <c r="A145" s="9">
        <f t="shared" si="46"/>
        <v>14300</v>
      </c>
      <c r="B145" s="10">
        <f t="shared" si="47"/>
        <v>300</v>
      </c>
      <c r="C145" s="10">
        <f>A145*Parameter!$C$4</f>
        <v>2145</v>
      </c>
      <c r="D145" s="10">
        <f>(A145+B145*0)*Parameter!$C$6</f>
        <v>2860</v>
      </c>
      <c r="E145" s="10">
        <f t="shared" si="38"/>
        <v>9595</v>
      </c>
      <c r="F145" s="13">
        <f t="shared" si="48"/>
        <v>0.35</v>
      </c>
      <c r="G145" s="12">
        <f t="shared" si="39"/>
        <v>0.32902097902097904</v>
      </c>
      <c r="H145" s="10">
        <f t="shared" si="49"/>
        <v>14300</v>
      </c>
      <c r="I145" s="10">
        <f t="shared" si="50"/>
        <v>700</v>
      </c>
      <c r="J145" s="10">
        <f>H145*Parameter!$C$4</f>
        <v>2145</v>
      </c>
      <c r="K145" s="10">
        <f>(H145+I145*0)*Parameter!$C$6</f>
        <v>2860</v>
      </c>
      <c r="L145" s="10">
        <f t="shared" si="40"/>
        <v>9995</v>
      </c>
      <c r="M145" s="13">
        <f t="shared" si="51"/>
        <v>0.35</v>
      </c>
      <c r="N145" s="12">
        <f t="shared" si="41"/>
        <v>0.30104895104895107</v>
      </c>
      <c r="O145" s="10">
        <f t="shared" si="52"/>
        <v>14300</v>
      </c>
      <c r="P145" s="10">
        <f>Parameter!$C$7*2+Parameter!$C$8*2</f>
        <v>800</v>
      </c>
      <c r="Q145" s="10">
        <f>O145*Parameter!$C$4</f>
        <v>2145</v>
      </c>
      <c r="R145" s="10">
        <f>(O145+P145*0)*Parameter!$C$6</f>
        <v>2860</v>
      </c>
      <c r="S145" s="10">
        <f t="shared" si="42"/>
        <v>10095</v>
      </c>
      <c r="T145" s="13">
        <f t="shared" si="53"/>
        <v>0.35</v>
      </c>
      <c r="U145" s="12">
        <f t="shared" si="43"/>
        <v>0.29405594405594404</v>
      </c>
      <c r="V145" s="10">
        <f t="shared" si="54"/>
        <v>14300</v>
      </c>
      <c r="W145" s="10">
        <f t="shared" si="55"/>
        <v>400</v>
      </c>
      <c r="X145" s="10">
        <f>V145*Parameter!$C$4</f>
        <v>2145</v>
      </c>
      <c r="Y145" s="10">
        <f>(V145+W145*0)*Parameter!$C$6</f>
        <v>2860</v>
      </c>
      <c r="Z145" s="10">
        <f t="shared" si="44"/>
        <v>9695</v>
      </c>
      <c r="AA145" s="13">
        <f t="shared" si="56"/>
        <v>0.35</v>
      </c>
      <c r="AB145" s="12">
        <f t="shared" si="45"/>
        <v>0.32202797202797201</v>
      </c>
    </row>
    <row r="146" spans="1:28" x14ac:dyDescent="0.2">
      <c r="A146" s="9">
        <f t="shared" si="46"/>
        <v>14400</v>
      </c>
      <c r="B146" s="10">
        <f t="shared" si="47"/>
        <v>300</v>
      </c>
      <c r="C146" s="10">
        <f>A146*Parameter!$C$4</f>
        <v>2160</v>
      </c>
      <c r="D146" s="10">
        <f>(A146+B146*0)*Parameter!$C$6</f>
        <v>2880</v>
      </c>
      <c r="E146" s="10">
        <f t="shared" si="38"/>
        <v>9660</v>
      </c>
      <c r="F146" s="13">
        <f t="shared" si="48"/>
        <v>0.35</v>
      </c>
      <c r="G146" s="12">
        <f t="shared" si="39"/>
        <v>0.32916666666666666</v>
      </c>
      <c r="H146" s="10">
        <f t="shared" si="49"/>
        <v>14400</v>
      </c>
      <c r="I146" s="10">
        <f t="shared" si="50"/>
        <v>700</v>
      </c>
      <c r="J146" s="10">
        <f>H146*Parameter!$C$4</f>
        <v>2160</v>
      </c>
      <c r="K146" s="10">
        <f>(H146+I146*0)*Parameter!$C$6</f>
        <v>2880</v>
      </c>
      <c r="L146" s="10">
        <f t="shared" si="40"/>
        <v>10060</v>
      </c>
      <c r="M146" s="13">
        <f t="shared" si="51"/>
        <v>0.35</v>
      </c>
      <c r="N146" s="12">
        <f t="shared" si="41"/>
        <v>0.30138888888888887</v>
      </c>
      <c r="O146" s="10">
        <f t="shared" si="52"/>
        <v>14400</v>
      </c>
      <c r="P146" s="10">
        <f>Parameter!$C$7*2+Parameter!$C$8*2</f>
        <v>800</v>
      </c>
      <c r="Q146" s="10">
        <f>O146*Parameter!$C$4</f>
        <v>2160</v>
      </c>
      <c r="R146" s="10">
        <f>(O146+P146*0)*Parameter!$C$6</f>
        <v>2880</v>
      </c>
      <c r="S146" s="10">
        <f t="shared" si="42"/>
        <v>10160</v>
      </c>
      <c r="T146" s="13">
        <f t="shared" si="53"/>
        <v>0.35</v>
      </c>
      <c r="U146" s="12">
        <f t="shared" si="43"/>
        <v>0.29444444444444445</v>
      </c>
      <c r="V146" s="10">
        <f t="shared" si="54"/>
        <v>14400</v>
      </c>
      <c r="W146" s="10">
        <f t="shared" si="55"/>
        <v>400</v>
      </c>
      <c r="X146" s="10">
        <f>V146*Parameter!$C$4</f>
        <v>2160</v>
      </c>
      <c r="Y146" s="10">
        <f>(V146+W146*0)*Parameter!$C$6</f>
        <v>2880</v>
      </c>
      <c r="Z146" s="10">
        <f t="shared" si="44"/>
        <v>9760</v>
      </c>
      <c r="AA146" s="13">
        <f t="shared" si="56"/>
        <v>0.35</v>
      </c>
      <c r="AB146" s="12">
        <f t="shared" si="45"/>
        <v>0.32222222222222224</v>
      </c>
    </row>
    <row r="147" spans="1:28" x14ac:dyDescent="0.2">
      <c r="A147" s="9">
        <f t="shared" si="46"/>
        <v>14500</v>
      </c>
      <c r="B147" s="10">
        <f t="shared" si="47"/>
        <v>300</v>
      </c>
      <c r="C147" s="10">
        <f>A147*Parameter!$C$4</f>
        <v>2175</v>
      </c>
      <c r="D147" s="10">
        <f>(A147+B147*0)*Parameter!$C$6</f>
        <v>2900</v>
      </c>
      <c r="E147" s="10">
        <f t="shared" si="38"/>
        <v>9725</v>
      </c>
      <c r="F147" s="13">
        <f t="shared" si="48"/>
        <v>0.35</v>
      </c>
      <c r="G147" s="12">
        <f t="shared" si="39"/>
        <v>0.3293103448275862</v>
      </c>
      <c r="H147" s="10">
        <f t="shared" si="49"/>
        <v>14500</v>
      </c>
      <c r="I147" s="10">
        <f t="shared" si="50"/>
        <v>700</v>
      </c>
      <c r="J147" s="10">
        <f>H147*Parameter!$C$4</f>
        <v>2175</v>
      </c>
      <c r="K147" s="10">
        <f>(H147+I147*0)*Parameter!$C$6</f>
        <v>2900</v>
      </c>
      <c r="L147" s="10">
        <f t="shared" si="40"/>
        <v>10125</v>
      </c>
      <c r="M147" s="13">
        <f t="shared" si="51"/>
        <v>0.35</v>
      </c>
      <c r="N147" s="12">
        <f t="shared" si="41"/>
        <v>0.30172413793103448</v>
      </c>
      <c r="O147" s="10">
        <f t="shared" si="52"/>
        <v>14500</v>
      </c>
      <c r="P147" s="10">
        <f>Parameter!$C$7*2+Parameter!$C$8*2</f>
        <v>800</v>
      </c>
      <c r="Q147" s="10">
        <f>O147*Parameter!$C$4</f>
        <v>2175</v>
      </c>
      <c r="R147" s="10">
        <f>(O147+P147*0)*Parameter!$C$6</f>
        <v>2900</v>
      </c>
      <c r="S147" s="10">
        <f t="shared" si="42"/>
        <v>10225</v>
      </c>
      <c r="T147" s="13">
        <f t="shared" si="53"/>
        <v>0.35</v>
      </c>
      <c r="U147" s="12">
        <f t="shared" si="43"/>
        <v>0.29482758620689653</v>
      </c>
      <c r="V147" s="10">
        <f t="shared" si="54"/>
        <v>14500</v>
      </c>
      <c r="W147" s="10">
        <f t="shared" si="55"/>
        <v>400</v>
      </c>
      <c r="X147" s="10">
        <f>V147*Parameter!$C$4</f>
        <v>2175</v>
      </c>
      <c r="Y147" s="10">
        <f>(V147+W147*0)*Parameter!$C$6</f>
        <v>2900</v>
      </c>
      <c r="Z147" s="10">
        <f t="shared" si="44"/>
        <v>9825</v>
      </c>
      <c r="AA147" s="13">
        <f t="shared" si="56"/>
        <v>0.35</v>
      </c>
      <c r="AB147" s="12">
        <f t="shared" si="45"/>
        <v>0.32241379310344825</v>
      </c>
    </row>
    <row r="148" spans="1:28" x14ac:dyDescent="0.2">
      <c r="A148" s="9">
        <f t="shared" si="46"/>
        <v>14600</v>
      </c>
      <c r="B148" s="10">
        <f t="shared" si="47"/>
        <v>300</v>
      </c>
      <c r="C148" s="10">
        <f>A148*Parameter!$C$4</f>
        <v>2190</v>
      </c>
      <c r="D148" s="10">
        <f>(A148+B148*0)*Parameter!$C$6</f>
        <v>2920</v>
      </c>
      <c r="E148" s="10">
        <f t="shared" si="38"/>
        <v>9790</v>
      </c>
      <c r="F148" s="13">
        <f t="shared" si="48"/>
        <v>0.35</v>
      </c>
      <c r="G148" s="12">
        <f t="shared" si="39"/>
        <v>0.32945205479452055</v>
      </c>
      <c r="H148" s="10">
        <f t="shared" si="49"/>
        <v>14600</v>
      </c>
      <c r="I148" s="10">
        <f t="shared" si="50"/>
        <v>700</v>
      </c>
      <c r="J148" s="10">
        <f>H148*Parameter!$C$4</f>
        <v>2190</v>
      </c>
      <c r="K148" s="10">
        <f>(H148+I148*0)*Parameter!$C$6</f>
        <v>2920</v>
      </c>
      <c r="L148" s="10">
        <f t="shared" si="40"/>
        <v>10190</v>
      </c>
      <c r="M148" s="13">
        <f t="shared" si="51"/>
        <v>0.35</v>
      </c>
      <c r="N148" s="12">
        <f t="shared" si="41"/>
        <v>0.30205479452054795</v>
      </c>
      <c r="O148" s="10">
        <f t="shared" si="52"/>
        <v>14600</v>
      </c>
      <c r="P148" s="10">
        <f>Parameter!$C$7*2+Parameter!$C$8*2</f>
        <v>800</v>
      </c>
      <c r="Q148" s="10">
        <f>O148*Parameter!$C$4</f>
        <v>2190</v>
      </c>
      <c r="R148" s="10">
        <f>(O148+P148*0)*Parameter!$C$6</f>
        <v>2920</v>
      </c>
      <c r="S148" s="10">
        <f t="shared" si="42"/>
        <v>10290</v>
      </c>
      <c r="T148" s="13">
        <f t="shared" si="53"/>
        <v>0.35</v>
      </c>
      <c r="U148" s="12">
        <f t="shared" si="43"/>
        <v>0.29520547945205478</v>
      </c>
      <c r="V148" s="10">
        <f t="shared" si="54"/>
        <v>14600</v>
      </c>
      <c r="W148" s="10">
        <f t="shared" si="55"/>
        <v>400</v>
      </c>
      <c r="X148" s="10">
        <f>V148*Parameter!$C$4</f>
        <v>2190</v>
      </c>
      <c r="Y148" s="10">
        <f>(V148+W148*0)*Parameter!$C$6</f>
        <v>2920</v>
      </c>
      <c r="Z148" s="10">
        <f t="shared" si="44"/>
        <v>9890</v>
      </c>
      <c r="AA148" s="13">
        <f t="shared" si="56"/>
        <v>0.35</v>
      </c>
      <c r="AB148" s="12">
        <f t="shared" si="45"/>
        <v>0.32260273972602738</v>
      </c>
    </row>
    <row r="149" spans="1:28" x14ac:dyDescent="0.2">
      <c r="A149" s="9">
        <f t="shared" si="46"/>
        <v>14700</v>
      </c>
      <c r="B149" s="10">
        <f t="shared" si="47"/>
        <v>300</v>
      </c>
      <c r="C149" s="10">
        <f>A149*Parameter!$C$4</f>
        <v>2205</v>
      </c>
      <c r="D149" s="10">
        <f>(A149+B149*0)*Parameter!$C$6</f>
        <v>2940</v>
      </c>
      <c r="E149" s="10">
        <f t="shared" si="38"/>
        <v>9855</v>
      </c>
      <c r="F149" s="13">
        <f t="shared" si="48"/>
        <v>0.35</v>
      </c>
      <c r="G149" s="12">
        <f t="shared" si="39"/>
        <v>0.32959183673469389</v>
      </c>
      <c r="H149" s="10">
        <f t="shared" si="49"/>
        <v>14700</v>
      </c>
      <c r="I149" s="10">
        <f t="shared" si="50"/>
        <v>700</v>
      </c>
      <c r="J149" s="10">
        <f>H149*Parameter!$C$4</f>
        <v>2205</v>
      </c>
      <c r="K149" s="10">
        <f>(H149+I149*0)*Parameter!$C$6</f>
        <v>2940</v>
      </c>
      <c r="L149" s="10">
        <f t="shared" si="40"/>
        <v>10255</v>
      </c>
      <c r="M149" s="13">
        <f t="shared" si="51"/>
        <v>0.35</v>
      </c>
      <c r="N149" s="12">
        <f t="shared" si="41"/>
        <v>0.30238095238095236</v>
      </c>
      <c r="O149" s="10">
        <f t="shared" si="52"/>
        <v>14700</v>
      </c>
      <c r="P149" s="10">
        <f>Parameter!$C$7*2+Parameter!$C$8*2</f>
        <v>800</v>
      </c>
      <c r="Q149" s="10">
        <f>O149*Parameter!$C$4</f>
        <v>2205</v>
      </c>
      <c r="R149" s="10">
        <f>(O149+P149*0)*Parameter!$C$6</f>
        <v>2940</v>
      </c>
      <c r="S149" s="10">
        <f t="shared" si="42"/>
        <v>10355</v>
      </c>
      <c r="T149" s="13">
        <f t="shared" si="53"/>
        <v>0.35</v>
      </c>
      <c r="U149" s="12">
        <f t="shared" si="43"/>
        <v>0.29557823129251698</v>
      </c>
      <c r="V149" s="10">
        <f t="shared" si="54"/>
        <v>14700</v>
      </c>
      <c r="W149" s="10">
        <f t="shared" si="55"/>
        <v>400</v>
      </c>
      <c r="X149" s="10">
        <f>V149*Parameter!$C$4</f>
        <v>2205</v>
      </c>
      <c r="Y149" s="10">
        <f>(V149+W149*0)*Parameter!$C$6</f>
        <v>2940</v>
      </c>
      <c r="Z149" s="10">
        <f t="shared" si="44"/>
        <v>9955</v>
      </c>
      <c r="AA149" s="13">
        <f t="shared" si="56"/>
        <v>0.35</v>
      </c>
      <c r="AB149" s="12">
        <f t="shared" si="45"/>
        <v>0.32278911564625851</v>
      </c>
    </row>
    <row r="150" spans="1:28" x14ac:dyDescent="0.2">
      <c r="A150" s="9">
        <f t="shared" si="46"/>
        <v>14800</v>
      </c>
      <c r="B150" s="10">
        <f t="shared" si="47"/>
        <v>300</v>
      </c>
      <c r="C150" s="10">
        <f>A150*Parameter!$C$4</f>
        <v>2220</v>
      </c>
      <c r="D150" s="10">
        <f>(A150+B150*0)*Parameter!$C$6</f>
        <v>2960</v>
      </c>
      <c r="E150" s="10">
        <f t="shared" si="38"/>
        <v>9920</v>
      </c>
      <c r="F150" s="13">
        <f t="shared" si="48"/>
        <v>0.35</v>
      </c>
      <c r="G150" s="12">
        <f t="shared" si="39"/>
        <v>0.32972972972972975</v>
      </c>
      <c r="H150" s="10">
        <f t="shared" si="49"/>
        <v>14800</v>
      </c>
      <c r="I150" s="10">
        <f t="shared" si="50"/>
        <v>700</v>
      </c>
      <c r="J150" s="10">
        <f>H150*Parameter!$C$4</f>
        <v>2220</v>
      </c>
      <c r="K150" s="10">
        <f>(H150+I150*0)*Parameter!$C$6</f>
        <v>2960</v>
      </c>
      <c r="L150" s="10">
        <f t="shared" si="40"/>
        <v>10320</v>
      </c>
      <c r="M150" s="13">
        <f t="shared" si="51"/>
        <v>0.35</v>
      </c>
      <c r="N150" s="12">
        <f t="shared" si="41"/>
        <v>0.30270270270270272</v>
      </c>
      <c r="O150" s="10">
        <f t="shared" si="52"/>
        <v>14800</v>
      </c>
      <c r="P150" s="10">
        <f>Parameter!$C$7*2+Parameter!$C$8*2</f>
        <v>800</v>
      </c>
      <c r="Q150" s="10">
        <f>O150*Parameter!$C$4</f>
        <v>2220</v>
      </c>
      <c r="R150" s="10">
        <f>(O150+P150*0)*Parameter!$C$6</f>
        <v>2960</v>
      </c>
      <c r="S150" s="10">
        <f t="shared" si="42"/>
        <v>10420</v>
      </c>
      <c r="T150" s="13">
        <f t="shared" si="53"/>
        <v>0.35</v>
      </c>
      <c r="U150" s="12">
        <f t="shared" si="43"/>
        <v>0.29594594594594592</v>
      </c>
      <c r="V150" s="10">
        <f t="shared" si="54"/>
        <v>14800</v>
      </c>
      <c r="W150" s="10">
        <f t="shared" si="55"/>
        <v>400</v>
      </c>
      <c r="X150" s="10">
        <f>V150*Parameter!$C$4</f>
        <v>2220</v>
      </c>
      <c r="Y150" s="10">
        <f>(V150+W150*0)*Parameter!$C$6</f>
        <v>2960</v>
      </c>
      <c r="Z150" s="10">
        <f t="shared" si="44"/>
        <v>10020</v>
      </c>
      <c r="AA150" s="13">
        <f t="shared" si="56"/>
        <v>0.35</v>
      </c>
      <c r="AB150" s="12">
        <f t="shared" si="45"/>
        <v>0.32297297297297295</v>
      </c>
    </row>
    <row r="151" spans="1:28" x14ac:dyDescent="0.2">
      <c r="A151" s="9">
        <f t="shared" si="46"/>
        <v>14900</v>
      </c>
      <c r="B151" s="10">
        <f t="shared" si="47"/>
        <v>300</v>
      </c>
      <c r="C151" s="10">
        <f>A151*Parameter!$C$4</f>
        <v>2235</v>
      </c>
      <c r="D151" s="10">
        <f>(A151+B151*0)*Parameter!$C$6</f>
        <v>2980</v>
      </c>
      <c r="E151" s="10">
        <f t="shared" si="38"/>
        <v>9985</v>
      </c>
      <c r="F151" s="13">
        <f t="shared" si="48"/>
        <v>0.35</v>
      </c>
      <c r="G151" s="12">
        <f t="shared" si="39"/>
        <v>0.32986577181208054</v>
      </c>
      <c r="H151" s="10">
        <f t="shared" si="49"/>
        <v>14900</v>
      </c>
      <c r="I151" s="10">
        <f t="shared" si="50"/>
        <v>700</v>
      </c>
      <c r="J151" s="10">
        <f>H151*Parameter!$C$4</f>
        <v>2235</v>
      </c>
      <c r="K151" s="10">
        <f>(H151+I151*0)*Parameter!$C$6</f>
        <v>2980</v>
      </c>
      <c r="L151" s="10">
        <f t="shared" si="40"/>
        <v>10385</v>
      </c>
      <c r="M151" s="13">
        <f t="shared" si="51"/>
        <v>0.35</v>
      </c>
      <c r="N151" s="12">
        <f t="shared" si="41"/>
        <v>0.30302013422818791</v>
      </c>
      <c r="O151" s="10">
        <f t="shared" si="52"/>
        <v>14900</v>
      </c>
      <c r="P151" s="10">
        <f>Parameter!$C$7*2+Parameter!$C$8*2</f>
        <v>800</v>
      </c>
      <c r="Q151" s="10">
        <f>O151*Parameter!$C$4</f>
        <v>2235</v>
      </c>
      <c r="R151" s="10">
        <f>(O151+P151*0)*Parameter!$C$6</f>
        <v>2980</v>
      </c>
      <c r="S151" s="10">
        <f t="shared" si="42"/>
        <v>10485</v>
      </c>
      <c r="T151" s="13">
        <f t="shared" si="53"/>
        <v>0.35</v>
      </c>
      <c r="U151" s="12">
        <f t="shared" si="43"/>
        <v>0.29630872483221476</v>
      </c>
      <c r="V151" s="10">
        <f t="shared" si="54"/>
        <v>14900</v>
      </c>
      <c r="W151" s="10">
        <f t="shared" si="55"/>
        <v>400</v>
      </c>
      <c r="X151" s="10">
        <f>V151*Parameter!$C$4</f>
        <v>2235</v>
      </c>
      <c r="Y151" s="10">
        <f>(V151+W151*0)*Parameter!$C$6</f>
        <v>2980</v>
      </c>
      <c r="Z151" s="10">
        <f t="shared" si="44"/>
        <v>10085</v>
      </c>
      <c r="AA151" s="13">
        <f t="shared" si="56"/>
        <v>0.35</v>
      </c>
      <c r="AB151" s="12">
        <f t="shared" si="45"/>
        <v>0.3231543624161074</v>
      </c>
    </row>
    <row r="152" spans="1:28" x14ac:dyDescent="0.2">
      <c r="A152" s="9">
        <f t="shared" si="46"/>
        <v>15000</v>
      </c>
      <c r="B152" s="10">
        <f t="shared" si="47"/>
        <v>300</v>
      </c>
      <c r="C152" s="10">
        <f>A152*Parameter!$C$4</f>
        <v>2250</v>
      </c>
      <c r="D152" s="10">
        <f>(A152+B152*0)*Parameter!$C$6</f>
        <v>3000</v>
      </c>
      <c r="E152" s="10">
        <f t="shared" si="38"/>
        <v>10050</v>
      </c>
      <c r="F152" s="13">
        <f t="shared" si="48"/>
        <v>0.35</v>
      </c>
      <c r="G152" s="12">
        <f t="shared" si="39"/>
        <v>0.33</v>
      </c>
      <c r="H152" s="10">
        <f t="shared" si="49"/>
        <v>15000</v>
      </c>
      <c r="I152" s="10">
        <f t="shared" si="50"/>
        <v>700</v>
      </c>
      <c r="J152" s="10">
        <f>H152*Parameter!$C$4</f>
        <v>2250</v>
      </c>
      <c r="K152" s="10">
        <f>(H152+I152*0)*Parameter!$C$6</f>
        <v>3000</v>
      </c>
      <c r="L152" s="10">
        <f t="shared" si="40"/>
        <v>10450</v>
      </c>
      <c r="M152" s="13">
        <f t="shared" si="51"/>
        <v>0.35</v>
      </c>
      <c r="N152" s="12">
        <f t="shared" si="41"/>
        <v>0.30333333333333334</v>
      </c>
      <c r="O152" s="10">
        <f t="shared" si="52"/>
        <v>15000</v>
      </c>
      <c r="P152" s="10">
        <f>Parameter!$C$7*2+Parameter!$C$8*2</f>
        <v>800</v>
      </c>
      <c r="Q152" s="10">
        <f>O152*Parameter!$C$4</f>
        <v>2250</v>
      </c>
      <c r="R152" s="10">
        <f>(O152+P152*0)*Parameter!$C$6</f>
        <v>3000</v>
      </c>
      <c r="S152" s="10">
        <f t="shared" si="42"/>
        <v>10550</v>
      </c>
      <c r="T152" s="13">
        <f t="shared" si="53"/>
        <v>0.35</v>
      </c>
      <c r="U152" s="12">
        <f t="shared" si="43"/>
        <v>0.29666666666666669</v>
      </c>
      <c r="V152" s="10">
        <f t="shared" si="54"/>
        <v>15000</v>
      </c>
      <c r="W152" s="10">
        <f t="shared" si="55"/>
        <v>400</v>
      </c>
      <c r="X152" s="10">
        <f>V152*Parameter!$C$4</f>
        <v>2250</v>
      </c>
      <c r="Y152" s="10">
        <f>(V152+W152*0)*Parameter!$C$6</f>
        <v>3000</v>
      </c>
      <c r="Z152" s="10">
        <f t="shared" si="44"/>
        <v>10150</v>
      </c>
      <c r="AA152" s="13">
        <f t="shared" si="56"/>
        <v>0.35</v>
      </c>
      <c r="AB152" s="12">
        <f t="shared" si="45"/>
        <v>0.32333333333333331</v>
      </c>
    </row>
    <row r="153" spans="1:28" x14ac:dyDescent="0.2">
      <c r="A153" s="9">
        <f t="shared" si="46"/>
        <v>15100</v>
      </c>
      <c r="B153" s="10">
        <f t="shared" si="47"/>
        <v>300</v>
      </c>
      <c r="C153" s="10">
        <f>A153*Parameter!$C$4</f>
        <v>2265</v>
      </c>
      <c r="D153" s="10">
        <f>(A153+B153*0)*Parameter!$C$6</f>
        <v>3020</v>
      </c>
      <c r="E153" s="10">
        <f t="shared" si="38"/>
        <v>10115</v>
      </c>
      <c r="F153" s="13">
        <f t="shared" si="48"/>
        <v>0.35</v>
      </c>
      <c r="G153" s="12">
        <f t="shared" si="39"/>
        <v>0.33013245033112582</v>
      </c>
      <c r="H153" s="10">
        <f t="shared" si="49"/>
        <v>15100</v>
      </c>
      <c r="I153" s="10">
        <f t="shared" si="50"/>
        <v>700</v>
      </c>
      <c r="J153" s="10">
        <f>H153*Parameter!$C$4</f>
        <v>2265</v>
      </c>
      <c r="K153" s="10">
        <f>(H153+I153*0)*Parameter!$C$6</f>
        <v>3020</v>
      </c>
      <c r="L153" s="10">
        <f t="shared" si="40"/>
        <v>10515</v>
      </c>
      <c r="M153" s="13">
        <f t="shared" si="51"/>
        <v>0.35</v>
      </c>
      <c r="N153" s="12">
        <f t="shared" si="41"/>
        <v>0.30364238410596028</v>
      </c>
      <c r="O153" s="10">
        <f t="shared" si="52"/>
        <v>15100</v>
      </c>
      <c r="P153" s="10">
        <f>Parameter!$C$7*2+Parameter!$C$8*2</f>
        <v>800</v>
      </c>
      <c r="Q153" s="10">
        <f>O153*Parameter!$C$4</f>
        <v>2265</v>
      </c>
      <c r="R153" s="10">
        <f>(O153+P153*0)*Parameter!$C$6</f>
        <v>3020</v>
      </c>
      <c r="S153" s="10">
        <f t="shared" si="42"/>
        <v>10615</v>
      </c>
      <c r="T153" s="13">
        <f t="shared" si="53"/>
        <v>0.35</v>
      </c>
      <c r="U153" s="12">
        <f t="shared" si="43"/>
        <v>0.29701986754966886</v>
      </c>
      <c r="V153" s="10">
        <f t="shared" si="54"/>
        <v>15100</v>
      </c>
      <c r="W153" s="10">
        <f t="shared" si="55"/>
        <v>400</v>
      </c>
      <c r="X153" s="10">
        <f>V153*Parameter!$C$4</f>
        <v>2265</v>
      </c>
      <c r="Y153" s="10">
        <f>(V153+W153*0)*Parameter!$C$6</f>
        <v>3020</v>
      </c>
      <c r="Z153" s="10">
        <f t="shared" si="44"/>
        <v>10215</v>
      </c>
      <c r="AA153" s="13">
        <f t="shared" si="56"/>
        <v>0.35</v>
      </c>
      <c r="AB153" s="12">
        <f t="shared" si="45"/>
        <v>0.32350993377483445</v>
      </c>
    </row>
    <row r="154" spans="1:28" x14ac:dyDescent="0.2">
      <c r="A154" s="9">
        <f t="shared" si="46"/>
        <v>15200</v>
      </c>
      <c r="B154" s="10">
        <f t="shared" si="47"/>
        <v>300</v>
      </c>
      <c r="C154" s="10">
        <f>A154*Parameter!$C$4</f>
        <v>2280</v>
      </c>
      <c r="D154" s="10">
        <f>(A154+B154*0)*Parameter!$C$6</f>
        <v>3040</v>
      </c>
      <c r="E154" s="10">
        <f t="shared" si="38"/>
        <v>10180</v>
      </c>
      <c r="F154" s="13">
        <f t="shared" si="48"/>
        <v>0.35</v>
      </c>
      <c r="G154" s="12">
        <f t="shared" si="39"/>
        <v>0.33026315789473687</v>
      </c>
      <c r="H154" s="10">
        <f t="shared" si="49"/>
        <v>15200</v>
      </c>
      <c r="I154" s="10">
        <f t="shared" si="50"/>
        <v>700</v>
      </c>
      <c r="J154" s="10">
        <f>H154*Parameter!$C$4</f>
        <v>2280</v>
      </c>
      <c r="K154" s="10">
        <f>(H154+I154*0)*Parameter!$C$6</f>
        <v>3040</v>
      </c>
      <c r="L154" s="10">
        <f t="shared" si="40"/>
        <v>10580</v>
      </c>
      <c r="M154" s="13">
        <f t="shared" si="51"/>
        <v>0.35</v>
      </c>
      <c r="N154" s="12">
        <f t="shared" si="41"/>
        <v>0.30394736842105263</v>
      </c>
      <c r="O154" s="10">
        <f t="shared" si="52"/>
        <v>15200</v>
      </c>
      <c r="P154" s="10">
        <f>Parameter!$C$7*2+Parameter!$C$8*2</f>
        <v>800</v>
      </c>
      <c r="Q154" s="10">
        <f>O154*Parameter!$C$4</f>
        <v>2280</v>
      </c>
      <c r="R154" s="10">
        <f>(O154+P154*0)*Parameter!$C$6</f>
        <v>3040</v>
      </c>
      <c r="S154" s="10">
        <f t="shared" si="42"/>
        <v>10680</v>
      </c>
      <c r="T154" s="13">
        <f t="shared" si="53"/>
        <v>0.35</v>
      </c>
      <c r="U154" s="12">
        <f t="shared" si="43"/>
        <v>0.29736842105263156</v>
      </c>
      <c r="V154" s="10">
        <f t="shared" si="54"/>
        <v>15200</v>
      </c>
      <c r="W154" s="10">
        <f t="shared" si="55"/>
        <v>400</v>
      </c>
      <c r="X154" s="10">
        <f>V154*Parameter!$C$4</f>
        <v>2280</v>
      </c>
      <c r="Y154" s="10">
        <f>(V154+W154*0)*Parameter!$C$6</f>
        <v>3040</v>
      </c>
      <c r="Z154" s="10">
        <f t="shared" si="44"/>
        <v>10280</v>
      </c>
      <c r="AA154" s="13">
        <f t="shared" si="56"/>
        <v>0.35</v>
      </c>
      <c r="AB154" s="12">
        <f t="shared" si="45"/>
        <v>0.3236842105263158</v>
      </c>
    </row>
    <row r="155" spans="1:28" x14ac:dyDescent="0.2">
      <c r="A155" s="9">
        <f t="shared" si="46"/>
        <v>15300</v>
      </c>
      <c r="B155" s="10">
        <f t="shared" si="47"/>
        <v>300</v>
      </c>
      <c r="C155" s="10">
        <f>A155*Parameter!$C$4</f>
        <v>2295</v>
      </c>
      <c r="D155" s="10">
        <f>(A155+B155*0)*Parameter!$C$6</f>
        <v>3060</v>
      </c>
      <c r="E155" s="10">
        <f t="shared" si="38"/>
        <v>10245</v>
      </c>
      <c r="F155" s="13">
        <f t="shared" si="48"/>
        <v>0.35</v>
      </c>
      <c r="G155" s="12">
        <f t="shared" si="39"/>
        <v>0.33039215686274509</v>
      </c>
      <c r="H155" s="10">
        <f t="shared" si="49"/>
        <v>15300</v>
      </c>
      <c r="I155" s="10">
        <f t="shared" si="50"/>
        <v>700</v>
      </c>
      <c r="J155" s="10">
        <f>H155*Parameter!$C$4</f>
        <v>2295</v>
      </c>
      <c r="K155" s="10">
        <f>(H155+I155*0)*Parameter!$C$6</f>
        <v>3060</v>
      </c>
      <c r="L155" s="10">
        <f t="shared" si="40"/>
        <v>10645</v>
      </c>
      <c r="M155" s="13">
        <f t="shared" si="51"/>
        <v>0.35</v>
      </c>
      <c r="N155" s="12">
        <f t="shared" si="41"/>
        <v>0.30424836601307187</v>
      </c>
      <c r="O155" s="10">
        <f t="shared" si="52"/>
        <v>15300</v>
      </c>
      <c r="P155" s="10">
        <f>Parameter!$C$7*2+Parameter!$C$8*2</f>
        <v>800</v>
      </c>
      <c r="Q155" s="10">
        <f>O155*Parameter!$C$4</f>
        <v>2295</v>
      </c>
      <c r="R155" s="10">
        <f>(O155+P155*0)*Parameter!$C$6</f>
        <v>3060</v>
      </c>
      <c r="S155" s="10">
        <f t="shared" si="42"/>
        <v>10745</v>
      </c>
      <c r="T155" s="13">
        <f t="shared" si="53"/>
        <v>0.35</v>
      </c>
      <c r="U155" s="12">
        <f t="shared" si="43"/>
        <v>0.29771241830065359</v>
      </c>
      <c r="V155" s="10">
        <f t="shared" si="54"/>
        <v>15300</v>
      </c>
      <c r="W155" s="10">
        <f t="shared" si="55"/>
        <v>400</v>
      </c>
      <c r="X155" s="10">
        <f>V155*Parameter!$C$4</f>
        <v>2295</v>
      </c>
      <c r="Y155" s="10">
        <f>(V155+W155*0)*Parameter!$C$6</f>
        <v>3060</v>
      </c>
      <c r="Z155" s="10">
        <f t="shared" si="44"/>
        <v>10345</v>
      </c>
      <c r="AA155" s="13">
        <f t="shared" si="56"/>
        <v>0.35</v>
      </c>
      <c r="AB155" s="12">
        <f t="shared" si="45"/>
        <v>0.32385620915032681</v>
      </c>
    </row>
    <row r="156" spans="1:28" x14ac:dyDescent="0.2">
      <c r="A156" s="9">
        <f t="shared" si="46"/>
        <v>15400</v>
      </c>
      <c r="B156" s="10">
        <f t="shared" si="47"/>
        <v>300</v>
      </c>
      <c r="C156" s="10">
        <f>A156*Parameter!$C$4</f>
        <v>2310</v>
      </c>
      <c r="D156" s="10">
        <f>(A156+B156*0)*Parameter!$C$6</f>
        <v>3080</v>
      </c>
      <c r="E156" s="10">
        <f t="shared" si="38"/>
        <v>10310</v>
      </c>
      <c r="F156" s="13">
        <f t="shared" si="48"/>
        <v>0.35</v>
      </c>
      <c r="G156" s="12">
        <f t="shared" si="39"/>
        <v>0.33051948051948055</v>
      </c>
      <c r="H156" s="10">
        <f t="shared" si="49"/>
        <v>15400</v>
      </c>
      <c r="I156" s="10">
        <f t="shared" si="50"/>
        <v>700</v>
      </c>
      <c r="J156" s="10">
        <f>H156*Parameter!$C$4</f>
        <v>2310</v>
      </c>
      <c r="K156" s="10">
        <f>(H156+I156*0)*Parameter!$C$6</f>
        <v>3080</v>
      </c>
      <c r="L156" s="10">
        <f t="shared" si="40"/>
        <v>10710</v>
      </c>
      <c r="M156" s="13">
        <f t="shared" si="51"/>
        <v>0.35</v>
      </c>
      <c r="N156" s="12">
        <f t="shared" si="41"/>
        <v>0.30454545454545456</v>
      </c>
      <c r="O156" s="10">
        <f t="shared" si="52"/>
        <v>15400</v>
      </c>
      <c r="P156" s="10">
        <f>Parameter!$C$7*2+Parameter!$C$8*2</f>
        <v>800</v>
      </c>
      <c r="Q156" s="10">
        <f>O156*Parameter!$C$4</f>
        <v>2310</v>
      </c>
      <c r="R156" s="10">
        <f>(O156+P156*0)*Parameter!$C$6</f>
        <v>3080</v>
      </c>
      <c r="S156" s="10">
        <f t="shared" si="42"/>
        <v>10810</v>
      </c>
      <c r="T156" s="13">
        <f t="shared" si="53"/>
        <v>0.35</v>
      </c>
      <c r="U156" s="12">
        <f t="shared" si="43"/>
        <v>0.29805194805194807</v>
      </c>
      <c r="V156" s="10">
        <f t="shared" si="54"/>
        <v>15400</v>
      </c>
      <c r="W156" s="10">
        <f t="shared" si="55"/>
        <v>400</v>
      </c>
      <c r="X156" s="10">
        <f>V156*Parameter!$C$4</f>
        <v>2310</v>
      </c>
      <c r="Y156" s="10">
        <f>(V156+W156*0)*Parameter!$C$6</f>
        <v>3080</v>
      </c>
      <c r="Z156" s="10">
        <f t="shared" si="44"/>
        <v>10410</v>
      </c>
      <c r="AA156" s="13">
        <f t="shared" si="56"/>
        <v>0.35</v>
      </c>
      <c r="AB156" s="12">
        <f t="shared" si="45"/>
        <v>0.32402597402597405</v>
      </c>
    </row>
    <row r="157" spans="1:28" x14ac:dyDescent="0.2">
      <c r="A157" s="9">
        <f t="shared" si="46"/>
        <v>15500</v>
      </c>
      <c r="B157" s="10">
        <f t="shared" si="47"/>
        <v>300</v>
      </c>
      <c r="C157" s="10">
        <f>A157*Parameter!$C$4</f>
        <v>2325</v>
      </c>
      <c r="D157" s="10">
        <f>(A157+B157*0)*Parameter!$C$6</f>
        <v>3100</v>
      </c>
      <c r="E157" s="10">
        <f t="shared" si="38"/>
        <v>10375</v>
      </c>
      <c r="F157" s="13">
        <f t="shared" si="48"/>
        <v>0.35</v>
      </c>
      <c r="G157" s="12">
        <f t="shared" si="39"/>
        <v>0.33064516129032256</v>
      </c>
      <c r="H157" s="10">
        <f t="shared" si="49"/>
        <v>15500</v>
      </c>
      <c r="I157" s="10">
        <f t="shared" si="50"/>
        <v>700</v>
      </c>
      <c r="J157" s="10">
        <f>H157*Parameter!$C$4</f>
        <v>2325</v>
      </c>
      <c r="K157" s="10">
        <f>(H157+I157*0)*Parameter!$C$6</f>
        <v>3100</v>
      </c>
      <c r="L157" s="10">
        <f t="shared" si="40"/>
        <v>10775</v>
      </c>
      <c r="M157" s="13">
        <f t="shared" si="51"/>
        <v>0.35</v>
      </c>
      <c r="N157" s="12">
        <f t="shared" si="41"/>
        <v>0.30483870967741933</v>
      </c>
      <c r="O157" s="10">
        <f t="shared" si="52"/>
        <v>15500</v>
      </c>
      <c r="P157" s="10">
        <f>Parameter!$C$7*2+Parameter!$C$8*2</f>
        <v>800</v>
      </c>
      <c r="Q157" s="10">
        <f>O157*Parameter!$C$4</f>
        <v>2325</v>
      </c>
      <c r="R157" s="10">
        <f>(O157+P157*0)*Parameter!$C$6</f>
        <v>3100</v>
      </c>
      <c r="S157" s="10">
        <f t="shared" si="42"/>
        <v>10875</v>
      </c>
      <c r="T157" s="13">
        <f t="shared" si="53"/>
        <v>0.35</v>
      </c>
      <c r="U157" s="12">
        <f t="shared" si="43"/>
        <v>0.29838709677419356</v>
      </c>
      <c r="V157" s="10">
        <f t="shared" si="54"/>
        <v>15500</v>
      </c>
      <c r="W157" s="10">
        <f t="shared" si="55"/>
        <v>400</v>
      </c>
      <c r="X157" s="10">
        <f>V157*Parameter!$C$4</f>
        <v>2325</v>
      </c>
      <c r="Y157" s="10">
        <f>(V157+W157*0)*Parameter!$C$6</f>
        <v>3100</v>
      </c>
      <c r="Z157" s="10">
        <f t="shared" si="44"/>
        <v>10475</v>
      </c>
      <c r="AA157" s="13">
        <f t="shared" si="56"/>
        <v>0.35</v>
      </c>
      <c r="AB157" s="12">
        <f t="shared" si="45"/>
        <v>0.3241935483870968</v>
      </c>
    </row>
    <row r="158" spans="1:28" x14ac:dyDescent="0.2">
      <c r="A158" s="9">
        <f t="shared" si="46"/>
        <v>15600</v>
      </c>
      <c r="B158" s="10">
        <f t="shared" si="47"/>
        <v>300</v>
      </c>
      <c r="C158" s="10">
        <f>A158*Parameter!$C$4</f>
        <v>2340</v>
      </c>
      <c r="D158" s="10">
        <f>(A158+B158*0)*Parameter!$C$6</f>
        <v>3120</v>
      </c>
      <c r="E158" s="10">
        <f t="shared" si="38"/>
        <v>10440</v>
      </c>
      <c r="F158" s="13">
        <f t="shared" si="48"/>
        <v>0.35</v>
      </c>
      <c r="G158" s="12">
        <f t="shared" si="39"/>
        <v>0.33076923076923076</v>
      </c>
      <c r="H158" s="10">
        <f t="shared" si="49"/>
        <v>15600</v>
      </c>
      <c r="I158" s="10">
        <f t="shared" si="50"/>
        <v>700</v>
      </c>
      <c r="J158" s="10">
        <f>H158*Parameter!$C$4</f>
        <v>2340</v>
      </c>
      <c r="K158" s="10">
        <f>(H158+I158*0)*Parameter!$C$6</f>
        <v>3120</v>
      </c>
      <c r="L158" s="10">
        <f t="shared" si="40"/>
        <v>10840</v>
      </c>
      <c r="M158" s="13">
        <f t="shared" si="51"/>
        <v>0.35</v>
      </c>
      <c r="N158" s="12">
        <f t="shared" si="41"/>
        <v>0.30512820512820515</v>
      </c>
      <c r="O158" s="10">
        <f t="shared" si="52"/>
        <v>15600</v>
      </c>
      <c r="P158" s="10">
        <f>Parameter!$C$7*2+Parameter!$C$8*2</f>
        <v>800</v>
      </c>
      <c r="Q158" s="10">
        <f>O158*Parameter!$C$4</f>
        <v>2340</v>
      </c>
      <c r="R158" s="10">
        <f>(O158+P158*0)*Parameter!$C$6</f>
        <v>3120</v>
      </c>
      <c r="S158" s="10">
        <f t="shared" si="42"/>
        <v>10940</v>
      </c>
      <c r="T158" s="13">
        <f t="shared" si="53"/>
        <v>0.35</v>
      </c>
      <c r="U158" s="12">
        <f t="shared" si="43"/>
        <v>0.29871794871794871</v>
      </c>
      <c r="V158" s="10">
        <f t="shared" si="54"/>
        <v>15600</v>
      </c>
      <c r="W158" s="10">
        <f t="shared" si="55"/>
        <v>400</v>
      </c>
      <c r="X158" s="10">
        <f>V158*Parameter!$C$4</f>
        <v>2340</v>
      </c>
      <c r="Y158" s="10">
        <f>(V158+W158*0)*Parameter!$C$6</f>
        <v>3120</v>
      </c>
      <c r="Z158" s="10">
        <f t="shared" si="44"/>
        <v>10540</v>
      </c>
      <c r="AA158" s="13">
        <f t="shared" si="56"/>
        <v>0.35</v>
      </c>
      <c r="AB158" s="12">
        <f t="shared" si="45"/>
        <v>0.32435897435897437</v>
      </c>
    </row>
    <row r="159" spans="1:28" x14ac:dyDescent="0.2">
      <c r="A159" s="9">
        <f t="shared" si="46"/>
        <v>15700</v>
      </c>
      <c r="B159" s="10">
        <f t="shared" si="47"/>
        <v>300</v>
      </c>
      <c r="C159" s="10">
        <f>A159*Parameter!$C$4</f>
        <v>2355</v>
      </c>
      <c r="D159" s="10">
        <f>(A159+B159*0)*Parameter!$C$6</f>
        <v>3140</v>
      </c>
      <c r="E159" s="10">
        <f t="shared" si="38"/>
        <v>10505</v>
      </c>
      <c r="F159" s="13">
        <f t="shared" si="48"/>
        <v>0.35</v>
      </c>
      <c r="G159" s="12">
        <f t="shared" si="39"/>
        <v>0.33089171974522291</v>
      </c>
      <c r="H159" s="10">
        <f t="shared" si="49"/>
        <v>15700</v>
      </c>
      <c r="I159" s="10">
        <f t="shared" si="50"/>
        <v>700</v>
      </c>
      <c r="J159" s="10">
        <f>H159*Parameter!$C$4</f>
        <v>2355</v>
      </c>
      <c r="K159" s="10">
        <f>(H159+I159*0)*Parameter!$C$6</f>
        <v>3140</v>
      </c>
      <c r="L159" s="10">
        <f t="shared" si="40"/>
        <v>10905</v>
      </c>
      <c r="M159" s="13">
        <f t="shared" si="51"/>
        <v>0.35</v>
      </c>
      <c r="N159" s="12">
        <f t="shared" si="41"/>
        <v>0.30541401273885349</v>
      </c>
      <c r="O159" s="10">
        <f t="shared" si="52"/>
        <v>15700</v>
      </c>
      <c r="P159" s="10">
        <f>Parameter!$C$7*2+Parameter!$C$8*2</f>
        <v>800</v>
      </c>
      <c r="Q159" s="10">
        <f>O159*Parameter!$C$4</f>
        <v>2355</v>
      </c>
      <c r="R159" s="10">
        <f>(O159+P159*0)*Parameter!$C$6</f>
        <v>3140</v>
      </c>
      <c r="S159" s="10">
        <f t="shared" si="42"/>
        <v>11005</v>
      </c>
      <c r="T159" s="13">
        <f t="shared" si="53"/>
        <v>0.35</v>
      </c>
      <c r="U159" s="12">
        <f t="shared" si="43"/>
        <v>0.29904458598726114</v>
      </c>
      <c r="V159" s="10">
        <f t="shared" si="54"/>
        <v>15700</v>
      </c>
      <c r="W159" s="10">
        <f t="shared" si="55"/>
        <v>400</v>
      </c>
      <c r="X159" s="10">
        <f>V159*Parameter!$C$4</f>
        <v>2355</v>
      </c>
      <c r="Y159" s="10">
        <f>(V159+W159*0)*Parameter!$C$6</f>
        <v>3140</v>
      </c>
      <c r="Z159" s="10">
        <f t="shared" si="44"/>
        <v>10605</v>
      </c>
      <c r="AA159" s="13">
        <f t="shared" si="56"/>
        <v>0.35</v>
      </c>
      <c r="AB159" s="12">
        <f t="shared" si="45"/>
        <v>0.32452229299363056</v>
      </c>
    </row>
    <row r="160" spans="1:28" x14ac:dyDescent="0.2">
      <c r="A160" s="9">
        <f t="shared" si="46"/>
        <v>15800</v>
      </c>
      <c r="B160" s="10">
        <f t="shared" si="47"/>
        <v>300</v>
      </c>
      <c r="C160" s="10">
        <f>A160*Parameter!$C$4</f>
        <v>2370</v>
      </c>
      <c r="D160" s="10">
        <f>(A160+B160*0)*Parameter!$C$6</f>
        <v>3160</v>
      </c>
      <c r="E160" s="10">
        <f t="shared" si="38"/>
        <v>10570</v>
      </c>
      <c r="F160" s="13">
        <f t="shared" si="48"/>
        <v>0.35</v>
      </c>
      <c r="G160" s="12">
        <f t="shared" si="39"/>
        <v>0.33101265822784809</v>
      </c>
      <c r="H160" s="10">
        <f t="shared" si="49"/>
        <v>15800</v>
      </c>
      <c r="I160" s="10">
        <f t="shared" si="50"/>
        <v>700</v>
      </c>
      <c r="J160" s="10">
        <f>H160*Parameter!$C$4</f>
        <v>2370</v>
      </c>
      <c r="K160" s="10">
        <f>(H160+I160*0)*Parameter!$C$6</f>
        <v>3160</v>
      </c>
      <c r="L160" s="10">
        <f t="shared" si="40"/>
        <v>10970</v>
      </c>
      <c r="M160" s="13">
        <f t="shared" si="51"/>
        <v>0.35</v>
      </c>
      <c r="N160" s="12">
        <f t="shared" si="41"/>
        <v>0.30569620253164559</v>
      </c>
      <c r="O160" s="10">
        <f t="shared" si="52"/>
        <v>15800</v>
      </c>
      <c r="P160" s="10">
        <f>Parameter!$C$7*2+Parameter!$C$8*2</f>
        <v>800</v>
      </c>
      <c r="Q160" s="10">
        <f>O160*Parameter!$C$4</f>
        <v>2370</v>
      </c>
      <c r="R160" s="10">
        <f>(O160+P160*0)*Parameter!$C$6</f>
        <v>3160</v>
      </c>
      <c r="S160" s="10">
        <f t="shared" si="42"/>
        <v>11070</v>
      </c>
      <c r="T160" s="13">
        <f t="shared" si="53"/>
        <v>0.35</v>
      </c>
      <c r="U160" s="12">
        <f t="shared" si="43"/>
        <v>0.29936708860759492</v>
      </c>
      <c r="V160" s="10">
        <f t="shared" si="54"/>
        <v>15800</v>
      </c>
      <c r="W160" s="10">
        <f t="shared" si="55"/>
        <v>400</v>
      </c>
      <c r="X160" s="10">
        <f>V160*Parameter!$C$4</f>
        <v>2370</v>
      </c>
      <c r="Y160" s="10">
        <f>(V160+W160*0)*Parameter!$C$6</f>
        <v>3160</v>
      </c>
      <c r="Z160" s="10">
        <f t="shared" si="44"/>
        <v>10670</v>
      </c>
      <c r="AA160" s="13">
        <f t="shared" si="56"/>
        <v>0.35</v>
      </c>
      <c r="AB160" s="12">
        <f t="shared" si="45"/>
        <v>0.32468354430379748</v>
      </c>
    </row>
    <row r="161" spans="1:28" x14ac:dyDescent="0.2">
      <c r="A161" s="9">
        <f t="shared" si="46"/>
        <v>15900</v>
      </c>
      <c r="B161" s="10">
        <f t="shared" si="47"/>
        <v>300</v>
      </c>
      <c r="C161" s="10">
        <f>A161*Parameter!$C$4</f>
        <v>2385</v>
      </c>
      <c r="D161" s="10">
        <f>(A161+B161*0)*Parameter!$C$6</f>
        <v>3180</v>
      </c>
      <c r="E161" s="10">
        <f t="shared" si="38"/>
        <v>10635</v>
      </c>
      <c r="F161" s="13">
        <f t="shared" si="48"/>
        <v>0.35</v>
      </c>
      <c r="G161" s="12">
        <f t="shared" si="39"/>
        <v>0.3311320754716981</v>
      </c>
      <c r="H161" s="10">
        <f t="shared" si="49"/>
        <v>15900</v>
      </c>
      <c r="I161" s="10">
        <f t="shared" si="50"/>
        <v>700</v>
      </c>
      <c r="J161" s="10">
        <f>H161*Parameter!$C$4</f>
        <v>2385</v>
      </c>
      <c r="K161" s="10">
        <f>(H161+I161*0)*Parameter!$C$6</f>
        <v>3180</v>
      </c>
      <c r="L161" s="10">
        <f t="shared" si="40"/>
        <v>11035</v>
      </c>
      <c r="M161" s="13">
        <f t="shared" si="51"/>
        <v>0.35</v>
      </c>
      <c r="N161" s="12">
        <f t="shared" si="41"/>
        <v>0.30597484276729559</v>
      </c>
      <c r="O161" s="10">
        <f t="shared" si="52"/>
        <v>15900</v>
      </c>
      <c r="P161" s="10">
        <f>Parameter!$C$7*2+Parameter!$C$8*2</f>
        <v>800</v>
      </c>
      <c r="Q161" s="10">
        <f>O161*Parameter!$C$4</f>
        <v>2385</v>
      </c>
      <c r="R161" s="10">
        <f>(O161+P161*0)*Parameter!$C$6</f>
        <v>3180</v>
      </c>
      <c r="S161" s="10">
        <f t="shared" si="42"/>
        <v>11135</v>
      </c>
      <c r="T161" s="13">
        <f t="shared" si="53"/>
        <v>0.35</v>
      </c>
      <c r="U161" s="12">
        <f t="shared" si="43"/>
        <v>0.29968553459119496</v>
      </c>
      <c r="V161" s="10">
        <f t="shared" si="54"/>
        <v>15900</v>
      </c>
      <c r="W161" s="10">
        <f t="shared" si="55"/>
        <v>400</v>
      </c>
      <c r="X161" s="10">
        <f>V161*Parameter!$C$4</f>
        <v>2385</v>
      </c>
      <c r="Y161" s="10">
        <f>(V161+W161*0)*Parameter!$C$6</f>
        <v>3180</v>
      </c>
      <c r="Z161" s="10">
        <f t="shared" si="44"/>
        <v>10735</v>
      </c>
      <c r="AA161" s="13">
        <f t="shared" si="56"/>
        <v>0.35</v>
      </c>
      <c r="AB161" s="12">
        <f t="shared" si="45"/>
        <v>0.32484276729559747</v>
      </c>
    </row>
    <row r="162" spans="1:28" x14ac:dyDescent="0.2">
      <c r="A162" s="9">
        <f t="shared" si="46"/>
        <v>16000</v>
      </c>
      <c r="B162" s="10">
        <f t="shared" si="47"/>
        <v>300</v>
      </c>
      <c r="C162" s="10">
        <f>A162*Parameter!$C$4</f>
        <v>2400</v>
      </c>
      <c r="D162" s="10">
        <f>(A162+B162*0)*Parameter!$C$6</f>
        <v>3200</v>
      </c>
      <c r="E162" s="10">
        <f t="shared" si="38"/>
        <v>10700</v>
      </c>
      <c r="F162" s="13">
        <f t="shared" si="48"/>
        <v>0.35</v>
      </c>
      <c r="G162" s="12">
        <f t="shared" si="39"/>
        <v>0.33124999999999999</v>
      </c>
      <c r="H162" s="10">
        <f t="shared" si="49"/>
        <v>16000</v>
      </c>
      <c r="I162" s="10">
        <f t="shared" si="50"/>
        <v>700</v>
      </c>
      <c r="J162" s="10">
        <f>H162*Parameter!$C$4</f>
        <v>2400</v>
      </c>
      <c r="K162" s="10">
        <f>(H162+I162*0)*Parameter!$C$6</f>
        <v>3200</v>
      </c>
      <c r="L162" s="10">
        <f t="shared" si="40"/>
        <v>11100</v>
      </c>
      <c r="M162" s="13">
        <f t="shared" si="51"/>
        <v>0.35</v>
      </c>
      <c r="N162" s="12">
        <f t="shared" si="41"/>
        <v>0.30625000000000002</v>
      </c>
      <c r="O162" s="10">
        <f t="shared" si="52"/>
        <v>16000</v>
      </c>
      <c r="P162" s="10">
        <f>Parameter!$C$7*2+Parameter!$C$8*2</f>
        <v>800</v>
      </c>
      <c r="Q162" s="10">
        <f>O162*Parameter!$C$4</f>
        <v>2400</v>
      </c>
      <c r="R162" s="10">
        <f>(O162+P162*0)*Parameter!$C$6</f>
        <v>3200</v>
      </c>
      <c r="S162" s="10">
        <f t="shared" si="42"/>
        <v>11200</v>
      </c>
      <c r="T162" s="13">
        <f t="shared" si="53"/>
        <v>0.35</v>
      </c>
      <c r="U162" s="12">
        <f t="shared" si="43"/>
        <v>0.3</v>
      </c>
      <c r="V162" s="10">
        <f t="shared" si="54"/>
        <v>16000</v>
      </c>
      <c r="W162" s="10">
        <f t="shared" si="55"/>
        <v>400</v>
      </c>
      <c r="X162" s="10">
        <f>V162*Parameter!$C$4</f>
        <v>2400</v>
      </c>
      <c r="Y162" s="10">
        <f>(V162+W162*0)*Parameter!$C$6</f>
        <v>3200</v>
      </c>
      <c r="Z162" s="10">
        <f t="shared" si="44"/>
        <v>10800</v>
      </c>
      <c r="AA162" s="13">
        <f t="shared" si="56"/>
        <v>0.35</v>
      </c>
      <c r="AB162" s="12">
        <f t="shared" si="45"/>
        <v>0.32500000000000001</v>
      </c>
    </row>
    <row r="163" spans="1:28" x14ac:dyDescent="0.2">
      <c r="A163" s="9">
        <f t="shared" si="46"/>
        <v>16100</v>
      </c>
      <c r="B163" s="10">
        <f t="shared" si="47"/>
        <v>300</v>
      </c>
      <c r="C163" s="10">
        <f>A163*Parameter!$C$4</f>
        <v>2415</v>
      </c>
      <c r="D163" s="10">
        <f>(A163+B163*0)*Parameter!$C$6</f>
        <v>3220</v>
      </c>
      <c r="E163" s="10">
        <f t="shared" si="38"/>
        <v>10765</v>
      </c>
      <c r="F163" s="13">
        <f t="shared" si="48"/>
        <v>0.35</v>
      </c>
      <c r="G163" s="12">
        <f t="shared" si="39"/>
        <v>0.33136645962732919</v>
      </c>
      <c r="H163" s="10">
        <f t="shared" si="49"/>
        <v>16100</v>
      </c>
      <c r="I163" s="10">
        <f t="shared" si="50"/>
        <v>700</v>
      </c>
      <c r="J163" s="10">
        <f>H163*Parameter!$C$4</f>
        <v>2415</v>
      </c>
      <c r="K163" s="10">
        <f>(H163+I163*0)*Parameter!$C$6</f>
        <v>3220</v>
      </c>
      <c r="L163" s="10">
        <f t="shared" si="40"/>
        <v>11165</v>
      </c>
      <c r="M163" s="13">
        <f t="shared" si="51"/>
        <v>0.35</v>
      </c>
      <c r="N163" s="12">
        <f t="shared" si="41"/>
        <v>0.30652173913043479</v>
      </c>
      <c r="O163" s="10">
        <f t="shared" si="52"/>
        <v>16100</v>
      </c>
      <c r="P163" s="10">
        <f>Parameter!$C$7*2+Parameter!$C$8*2</f>
        <v>800</v>
      </c>
      <c r="Q163" s="10">
        <f>O163*Parameter!$C$4</f>
        <v>2415</v>
      </c>
      <c r="R163" s="10">
        <f>(O163+P163*0)*Parameter!$C$6</f>
        <v>3220</v>
      </c>
      <c r="S163" s="10">
        <f t="shared" si="42"/>
        <v>11265</v>
      </c>
      <c r="T163" s="13">
        <f t="shared" si="53"/>
        <v>0.35</v>
      </c>
      <c r="U163" s="12">
        <f t="shared" si="43"/>
        <v>0.30031055900621118</v>
      </c>
      <c r="V163" s="10">
        <f t="shared" si="54"/>
        <v>16100</v>
      </c>
      <c r="W163" s="10">
        <f t="shared" si="55"/>
        <v>400</v>
      </c>
      <c r="X163" s="10">
        <f>V163*Parameter!$C$4</f>
        <v>2415</v>
      </c>
      <c r="Y163" s="10">
        <f>(V163+W163*0)*Parameter!$C$6</f>
        <v>3220</v>
      </c>
      <c r="Z163" s="10">
        <f t="shared" si="44"/>
        <v>10865</v>
      </c>
      <c r="AA163" s="13">
        <f t="shared" si="56"/>
        <v>0.35</v>
      </c>
      <c r="AB163" s="12">
        <f t="shared" si="45"/>
        <v>0.32515527950310558</v>
      </c>
    </row>
    <row r="164" spans="1:28" x14ac:dyDescent="0.2">
      <c r="A164" s="9">
        <f t="shared" si="46"/>
        <v>16200</v>
      </c>
      <c r="B164" s="10">
        <f t="shared" si="47"/>
        <v>300</v>
      </c>
      <c r="C164" s="10">
        <f>A164*Parameter!$C$4</f>
        <v>2430</v>
      </c>
      <c r="D164" s="10">
        <f>(A164+B164*0)*Parameter!$C$6</f>
        <v>3240</v>
      </c>
      <c r="E164" s="10">
        <f t="shared" si="38"/>
        <v>10830</v>
      </c>
      <c r="F164" s="13">
        <f t="shared" si="48"/>
        <v>0.35</v>
      </c>
      <c r="G164" s="12">
        <f t="shared" si="39"/>
        <v>0.33148148148148149</v>
      </c>
      <c r="H164" s="10">
        <f t="shared" si="49"/>
        <v>16200</v>
      </c>
      <c r="I164" s="10">
        <f t="shared" si="50"/>
        <v>700</v>
      </c>
      <c r="J164" s="10">
        <f>H164*Parameter!$C$4</f>
        <v>2430</v>
      </c>
      <c r="K164" s="10">
        <f>(H164+I164*0)*Parameter!$C$6</f>
        <v>3240</v>
      </c>
      <c r="L164" s="10">
        <f t="shared" si="40"/>
        <v>11230</v>
      </c>
      <c r="M164" s="13">
        <f t="shared" si="51"/>
        <v>0.35</v>
      </c>
      <c r="N164" s="12">
        <f t="shared" si="41"/>
        <v>0.30679012345679013</v>
      </c>
      <c r="O164" s="10">
        <f t="shared" si="52"/>
        <v>16200</v>
      </c>
      <c r="P164" s="10">
        <f>Parameter!$C$7*2+Parameter!$C$8*2</f>
        <v>800</v>
      </c>
      <c r="Q164" s="10">
        <f>O164*Parameter!$C$4</f>
        <v>2430</v>
      </c>
      <c r="R164" s="10">
        <f>(O164+P164*0)*Parameter!$C$6</f>
        <v>3240</v>
      </c>
      <c r="S164" s="10">
        <f t="shared" si="42"/>
        <v>11330</v>
      </c>
      <c r="T164" s="13">
        <f t="shared" si="53"/>
        <v>0.35</v>
      </c>
      <c r="U164" s="12">
        <f t="shared" si="43"/>
        <v>0.30061728395061726</v>
      </c>
      <c r="V164" s="10">
        <f t="shared" si="54"/>
        <v>16200</v>
      </c>
      <c r="W164" s="10">
        <f t="shared" si="55"/>
        <v>400</v>
      </c>
      <c r="X164" s="10">
        <f>V164*Parameter!$C$4</f>
        <v>2430</v>
      </c>
      <c r="Y164" s="10">
        <f>(V164+W164*0)*Parameter!$C$6</f>
        <v>3240</v>
      </c>
      <c r="Z164" s="10">
        <f t="shared" si="44"/>
        <v>10930</v>
      </c>
      <c r="AA164" s="13">
        <f t="shared" si="56"/>
        <v>0.35</v>
      </c>
      <c r="AB164" s="12">
        <f t="shared" si="45"/>
        <v>0.32530864197530862</v>
      </c>
    </row>
    <row r="165" spans="1:28" x14ac:dyDescent="0.2">
      <c r="A165" s="9">
        <f t="shared" si="46"/>
        <v>16300</v>
      </c>
      <c r="B165" s="10">
        <f t="shared" si="47"/>
        <v>300</v>
      </c>
      <c r="C165" s="10">
        <f>A165*Parameter!$C$4</f>
        <v>2445</v>
      </c>
      <c r="D165" s="10">
        <f>(A165+B165*0)*Parameter!$C$6</f>
        <v>3260</v>
      </c>
      <c r="E165" s="10">
        <f t="shared" si="38"/>
        <v>10895</v>
      </c>
      <c r="F165" s="13">
        <f t="shared" si="48"/>
        <v>0.35</v>
      </c>
      <c r="G165" s="12">
        <f t="shared" si="39"/>
        <v>0.33159509202453985</v>
      </c>
      <c r="H165" s="10">
        <f t="shared" si="49"/>
        <v>16300</v>
      </c>
      <c r="I165" s="10">
        <f t="shared" si="50"/>
        <v>700</v>
      </c>
      <c r="J165" s="10">
        <f>H165*Parameter!$C$4</f>
        <v>2445</v>
      </c>
      <c r="K165" s="10">
        <f>(H165+I165*0)*Parameter!$C$6</f>
        <v>3260</v>
      </c>
      <c r="L165" s="10">
        <f t="shared" si="40"/>
        <v>11295</v>
      </c>
      <c r="M165" s="13">
        <f t="shared" si="51"/>
        <v>0.35</v>
      </c>
      <c r="N165" s="12">
        <f t="shared" si="41"/>
        <v>0.30705521472392638</v>
      </c>
      <c r="O165" s="10">
        <f t="shared" si="52"/>
        <v>16300</v>
      </c>
      <c r="P165" s="10">
        <f>Parameter!$C$7*2+Parameter!$C$8*2</f>
        <v>800</v>
      </c>
      <c r="Q165" s="10">
        <f>O165*Parameter!$C$4</f>
        <v>2445</v>
      </c>
      <c r="R165" s="10">
        <f>(O165+P165*0)*Parameter!$C$6</f>
        <v>3260</v>
      </c>
      <c r="S165" s="10">
        <f t="shared" si="42"/>
        <v>11395</v>
      </c>
      <c r="T165" s="13">
        <f t="shared" si="53"/>
        <v>0.35</v>
      </c>
      <c r="U165" s="12">
        <f t="shared" si="43"/>
        <v>0.30092024539877299</v>
      </c>
      <c r="V165" s="10">
        <f t="shared" si="54"/>
        <v>16300</v>
      </c>
      <c r="W165" s="10">
        <f t="shared" si="55"/>
        <v>400</v>
      </c>
      <c r="X165" s="10">
        <f>V165*Parameter!$C$4</f>
        <v>2445</v>
      </c>
      <c r="Y165" s="10">
        <f>(V165+W165*0)*Parameter!$C$6</f>
        <v>3260</v>
      </c>
      <c r="Z165" s="10">
        <f t="shared" si="44"/>
        <v>10995</v>
      </c>
      <c r="AA165" s="13">
        <f t="shared" si="56"/>
        <v>0.35</v>
      </c>
      <c r="AB165" s="12">
        <f t="shared" si="45"/>
        <v>0.32546012269938651</v>
      </c>
    </row>
    <row r="166" spans="1:28" x14ac:dyDescent="0.2">
      <c r="A166" s="9">
        <f t="shared" si="46"/>
        <v>16400</v>
      </c>
      <c r="B166" s="10">
        <f t="shared" si="47"/>
        <v>300</v>
      </c>
      <c r="C166" s="10">
        <f>A166*Parameter!$C$4</f>
        <v>2460</v>
      </c>
      <c r="D166" s="10">
        <f>(A166+B166*0)*Parameter!$C$6</f>
        <v>3280</v>
      </c>
      <c r="E166" s="10">
        <f t="shared" si="38"/>
        <v>10960</v>
      </c>
      <c r="F166" s="13">
        <f t="shared" si="48"/>
        <v>0.35</v>
      </c>
      <c r="G166" s="12">
        <f t="shared" si="39"/>
        <v>0.33170731707317075</v>
      </c>
      <c r="H166" s="10">
        <f t="shared" si="49"/>
        <v>16400</v>
      </c>
      <c r="I166" s="10">
        <f t="shared" si="50"/>
        <v>700</v>
      </c>
      <c r="J166" s="10">
        <f>H166*Parameter!$C$4</f>
        <v>2460</v>
      </c>
      <c r="K166" s="10">
        <f>(H166+I166*0)*Parameter!$C$6</f>
        <v>3280</v>
      </c>
      <c r="L166" s="10">
        <f t="shared" si="40"/>
        <v>11360</v>
      </c>
      <c r="M166" s="13">
        <f t="shared" si="51"/>
        <v>0.35</v>
      </c>
      <c r="N166" s="12">
        <f t="shared" si="41"/>
        <v>0.3073170731707317</v>
      </c>
      <c r="O166" s="10">
        <f t="shared" si="52"/>
        <v>16400</v>
      </c>
      <c r="P166" s="10">
        <f>Parameter!$C$7*2+Parameter!$C$8*2</f>
        <v>800</v>
      </c>
      <c r="Q166" s="10">
        <f>O166*Parameter!$C$4</f>
        <v>2460</v>
      </c>
      <c r="R166" s="10">
        <f>(O166+P166*0)*Parameter!$C$6</f>
        <v>3280</v>
      </c>
      <c r="S166" s="10">
        <f t="shared" si="42"/>
        <v>11460</v>
      </c>
      <c r="T166" s="13">
        <f t="shared" si="53"/>
        <v>0.35</v>
      </c>
      <c r="U166" s="12">
        <f t="shared" si="43"/>
        <v>0.30121951219512194</v>
      </c>
      <c r="V166" s="10">
        <f t="shared" si="54"/>
        <v>16400</v>
      </c>
      <c r="W166" s="10">
        <f t="shared" si="55"/>
        <v>400</v>
      </c>
      <c r="X166" s="10">
        <f>V166*Parameter!$C$4</f>
        <v>2460</v>
      </c>
      <c r="Y166" s="10">
        <f>(V166+W166*0)*Parameter!$C$6</f>
        <v>3280</v>
      </c>
      <c r="Z166" s="10">
        <f t="shared" si="44"/>
        <v>11060</v>
      </c>
      <c r="AA166" s="13">
        <f t="shared" si="56"/>
        <v>0.35</v>
      </c>
      <c r="AB166" s="12">
        <f t="shared" si="45"/>
        <v>0.32560975609756099</v>
      </c>
    </row>
    <row r="167" spans="1:28" x14ac:dyDescent="0.2">
      <c r="A167" s="9">
        <f t="shared" si="46"/>
        <v>16500</v>
      </c>
      <c r="B167" s="10">
        <f t="shared" si="47"/>
        <v>300</v>
      </c>
      <c r="C167" s="10">
        <f>A167*Parameter!$C$4</f>
        <v>2475</v>
      </c>
      <c r="D167" s="10">
        <f>(A167+B167*0)*Parameter!$C$6</f>
        <v>3300</v>
      </c>
      <c r="E167" s="10">
        <f t="shared" si="38"/>
        <v>11025</v>
      </c>
      <c r="F167" s="13">
        <f t="shared" si="48"/>
        <v>0.35</v>
      </c>
      <c r="G167" s="12">
        <f t="shared" si="39"/>
        <v>0.33181818181818185</v>
      </c>
      <c r="H167" s="10">
        <f t="shared" si="49"/>
        <v>16500</v>
      </c>
      <c r="I167" s="10">
        <f t="shared" si="50"/>
        <v>700</v>
      </c>
      <c r="J167" s="10">
        <f>H167*Parameter!$C$4</f>
        <v>2475</v>
      </c>
      <c r="K167" s="10">
        <f>(H167+I167*0)*Parameter!$C$6</f>
        <v>3300</v>
      </c>
      <c r="L167" s="10">
        <f t="shared" si="40"/>
        <v>11425</v>
      </c>
      <c r="M167" s="13">
        <f t="shared" si="51"/>
        <v>0.35</v>
      </c>
      <c r="N167" s="12">
        <f t="shared" si="41"/>
        <v>0.30757575757575756</v>
      </c>
      <c r="O167" s="10">
        <f t="shared" si="52"/>
        <v>16500</v>
      </c>
      <c r="P167" s="10">
        <f>Parameter!$C$7*2+Parameter!$C$8*2</f>
        <v>800</v>
      </c>
      <c r="Q167" s="10">
        <f>O167*Parameter!$C$4</f>
        <v>2475</v>
      </c>
      <c r="R167" s="10">
        <f>(O167+P167*0)*Parameter!$C$6</f>
        <v>3300</v>
      </c>
      <c r="S167" s="10">
        <f t="shared" si="42"/>
        <v>11525</v>
      </c>
      <c r="T167" s="13">
        <f t="shared" si="53"/>
        <v>0.35</v>
      </c>
      <c r="U167" s="12">
        <f t="shared" si="43"/>
        <v>0.30151515151515151</v>
      </c>
      <c r="V167" s="10">
        <f t="shared" si="54"/>
        <v>16500</v>
      </c>
      <c r="W167" s="10">
        <f t="shared" si="55"/>
        <v>400</v>
      </c>
      <c r="X167" s="10">
        <f>V167*Parameter!$C$4</f>
        <v>2475</v>
      </c>
      <c r="Y167" s="10">
        <f>(V167+W167*0)*Parameter!$C$6</f>
        <v>3300</v>
      </c>
      <c r="Z167" s="10">
        <f t="shared" si="44"/>
        <v>11125</v>
      </c>
      <c r="AA167" s="13">
        <f t="shared" si="56"/>
        <v>0.35</v>
      </c>
      <c r="AB167" s="12">
        <f t="shared" si="45"/>
        <v>0.32575757575757575</v>
      </c>
    </row>
    <row r="168" spans="1:28" x14ac:dyDescent="0.2">
      <c r="A168" s="9">
        <f t="shared" si="46"/>
        <v>16600</v>
      </c>
      <c r="B168" s="10">
        <f t="shared" si="47"/>
        <v>300</v>
      </c>
      <c r="C168" s="10">
        <f>A168*Parameter!$C$4</f>
        <v>2490</v>
      </c>
      <c r="D168" s="10">
        <f>(A168+B168*0)*Parameter!$C$6</f>
        <v>3320</v>
      </c>
      <c r="E168" s="10">
        <f t="shared" si="38"/>
        <v>11090</v>
      </c>
      <c r="F168" s="13">
        <f t="shared" si="48"/>
        <v>0.35</v>
      </c>
      <c r="G168" s="12">
        <f t="shared" si="39"/>
        <v>0.33192771084337347</v>
      </c>
      <c r="H168" s="10">
        <f t="shared" si="49"/>
        <v>16600</v>
      </c>
      <c r="I168" s="10">
        <f t="shared" si="50"/>
        <v>700</v>
      </c>
      <c r="J168" s="10">
        <f>H168*Parameter!$C$4</f>
        <v>2490</v>
      </c>
      <c r="K168" s="10">
        <f>(H168+I168*0)*Parameter!$C$6</f>
        <v>3320</v>
      </c>
      <c r="L168" s="10">
        <f t="shared" si="40"/>
        <v>11490</v>
      </c>
      <c r="M168" s="13">
        <f t="shared" si="51"/>
        <v>0.35</v>
      </c>
      <c r="N168" s="12">
        <f t="shared" si="41"/>
        <v>0.30783132530120483</v>
      </c>
      <c r="O168" s="10">
        <f t="shared" si="52"/>
        <v>16600</v>
      </c>
      <c r="P168" s="10">
        <f>Parameter!$C$7*2+Parameter!$C$8*2</f>
        <v>800</v>
      </c>
      <c r="Q168" s="10">
        <f>O168*Parameter!$C$4</f>
        <v>2490</v>
      </c>
      <c r="R168" s="10">
        <f>(O168+P168*0)*Parameter!$C$6</f>
        <v>3320</v>
      </c>
      <c r="S168" s="10">
        <f t="shared" si="42"/>
        <v>11590</v>
      </c>
      <c r="T168" s="13">
        <f t="shared" si="53"/>
        <v>0.35</v>
      </c>
      <c r="U168" s="12">
        <f t="shared" si="43"/>
        <v>0.30180722891566264</v>
      </c>
      <c r="V168" s="10">
        <f t="shared" si="54"/>
        <v>16600</v>
      </c>
      <c r="W168" s="10">
        <f t="shared" si="55"/>
        <v>400</v>
      </c>
      <c r="X168" s="10">
        <f>V168*Parameter!$C$4</f>
        <v>2490</v>
      </c>
      <c r="Y168" s="10">
        <f>(V168+W168*0)*Parameter!$C$6</f>
        <v>3320</v>
      </c>
      <c r="Z168" s="10">
        <f t="shared" si="44"/>
        <v>11190</v>
      </c>
      <c r="AA168" s="13">
        <f t="shared" si="56"/>
        <v>0.35</v>
      </c>
      <c r="AB168" s="12">
        <f t="shared" si="45"/>
        <v>0.32590361445783134</v>
      </c>
    </row>
    <row r="169" spans="1:28" x14ac:dyDescent="0.2">
      <c r="A169" s="9">
        <f t="shared" si="46"/>
        <v>16700</v>
      </c>
      <c r="B169" s="10">
        <f t="shared" si="47"/>
        <v>300</v>
      </c>
      <c r="C169" s="10">
        <f>A169*Parameter!$C$4</f>
        <v>2505</v>
      </c>
      <c r="D169" s="10">
        <f>(A169+B169*0)*Parameter!$C$6</f>
        <v>3340</v>
      </c>
      <c r="E169" s="10">
        <f t="shared" si="38"/>
        <v>11155</v>
      </c>
      <c r="F169" s="13">
        <f t="shared" si="48"/>
        <v>0.35</v>
      </c>
      <c r="G169" s="12">
        <f t="shared" si="39"/>
        <v>0.33203592814371258</v>
      </c>
      <c r="H169" s="10">
        <f t="shared" si="49"/>
        <v>16700</v>
      </c>
      <c r="I169" s="10">
        <f t="shared" si="50"/>
        <v>700</v>
      </c>
      <c r="J169" s="10">
        <f>H169*Parameter!$C$4</f>
        <v>2505</v>
      </c>
      <c r="K169" s="10">
        <f>(H169+I169*0)*Parameter!$C$6</f>
        <v>3340</v>
      </c>
      <c r="L169" s="10">
        <f t="shared" si="40"/>
        <v>11555</v>
      </c>
      <c r="M169" s="13">
        <f t="shared" si="51"/>
        <v>0.35</v>
      </c>
      <c r="N169" s="12">
        <f t="shared" si="41"/>
        <v>0.30808383233532932</v>
      </c>
      <c r="O169" s="10">
        <f t="shared" si="52"/>
        <v>16700</v>
      </c>
      <c r="P169" s="10">
        <f>Parameter!$C$7*2+Parameter!$C$8*2</f>
        <v>800</v>
      </c>
      <c r="Q169" s="10">
        <f>O169*Parameter!$C$4</f>
        <v>2505</v>
      </c>
      <c r="R169" s="10">
        <f>(O169+P169*0)*Parameter!$C$6</f>
        <v>3340</v>
      </c>
      <c r="S169" s="10">
        <f t="shared" si="42"/>
        <v>11655</v>
      </c>
      <c r="T169" s="13">
        <f t="shared" si="53"/>
        <v>0.35</v>
      </c>
      <c r="U169" s="12">
        <f t="shared" si="43"/>
        <v>0.30209580838323352</v>
      </c>
      <c r="V169" s="10">
        <f t="shared" si="54"/>
        <v>16700</v>
      </c>
      <c r="W169" s="10">
        <f t="shared" si="55"/>
        <v>400</v>
      </c>
      <c r="X169" s="10">
        <f>V169*Parameter!$C$4</f>
        <v>2505</v>
      </c>
      <c r="Y169" s="10">
        <f>(V169+W169*0)*Parameter!$C$6</f>
        <v>3340</v>
      </c>
      <c r="Z169" s="10">
        <f t="shared" si="44"/>
        <v>11255</v>
      </c>
      <c r="AA169" s="13">
        <f t="shared" si="56"/>
        <v>0.35</v>
      </c>
      <c r="AB169" s="12">
        <f t="shared" si="45"/>
        <v>0.32604790419161678</v>
      </c>
    </row>
    <row r="170" spans="1:28" x14ac:dyDescent="0.2">
      <c r="A170" s="9">
        <f t="shared" si="46"/>
        <v>16800</v>
      </c>
      <c r="B170" s="10">
        <f t="shared" si="47"/>
        <v>300</v>
      </c>
      <c r="C170" s="10">
        <f>A170*Parameter!$C$4</f>
        <v>2520</v>
      </c>
      <c r="D170" s="10">
        <f>(A170+B170*0)*Parameter!$C$6</f>
        <v>3360</v>
      </c>
      <c r="E170" s="10">
        <f t="shared" si="38"/>
        <v>11220</v>
      </c>
      <c r="F170" s="13">
        <f t="shared" si="48"/>
        <v>0.35</v>
      </c>
      <c r="G170" s="12">
        <f t="shared" si="39"/>
        <v>0.33214285714285713</v>
      </c>
      <c r="H170" s="10">
        <f t="shared" si="49"/>
        <v>16800</v>
      </c>
      <c r="I170" s="10">
        <f t="shared" si="50"/>
        <v>700</v>
      </c>
      <c r="J170" s="10">
        <f>H170*Parameter!$C$4</f>
        <v>2520</v>
      </c>
      <c r="K170" s="10">
        <f>(H170+I170*0)*Parameter!$C$6</f>
        <v>3360</v>
      </c>
      <c r="L170" s="10">
        <f t="shared" si="40"/>
        <v>11620</v>
      </c>
      <c r="M170" s="13">
        <f t="shared" si="51"/>
        <v>0.35</v>
      </c>
      <c r="N170" s="12">
        <f t="shared" si="41"/>
        <v>0.30833333333333335</v>
      </c>
      <c r="O170" s="10">
        <f t="shared" si="52"/>
        <v>16800</v>
      </c>
      <c r="P170" s="10">
        <f>Parameter!$C$7*2+Parameter!$C$8*2</f>
        <v>800</v>
      </c>
      <c r="Q170" s="10">
        <f>O170*Parameter!$C$4</f>
        <v>2520</v>
      </c>
      <c r="R170" s="10">
        <f>(O170+P170*0)*Parameter!$C$6</f>
        <v>3360</v>
      </c>
      <c r="S170" s="10">
        <f t="shared" si="42"/>
        <v>11720</v>
      </c>
      <c r="T170" s="13">
        <f t="shared" si="53"/>
        <v>0.35</v>
      </c>
      <c r="U170" s="12">
        <f t="shared" si="43"/>
        <v>0.30238095238095236</v>
      </c>
      <c r="V170" s="10">
        <f t="shared" si="54"/>
        <v>16800</v>
      </c>
      <c r="W170" s="10">
        <f t="shared" si="55"/>
        <v>400</v>
      </c>
      <c r="X170" s="10">
        <f>V170*Parameter!$C$4</f>
        <v>2520</v>
      </c>
      <c r="Y170" s="10">
        <f>(V170+W170*0)*Parameter!$C$6</f>
        <v>3360</v>
      </c>
      <c r="Z170" s="10">
        <f t="shared" si="44"/>
        <v>11320</v>
      </c>
      <c r="AA170" s="13">
        <f t="shared" si="56"/>
        <v>0.35</v>
      </c>
      <c r="AB170" s="12">
        <f t="shared" si="45"/>
        <v>0.3261904761904762</v>
      </c>
    </row>
    <row r="171" spans="1:28" x14ac:dyDescent="0.2">
      <c r="A171" s="9">
        <f t="shared" si="46"/>
        <v>16900</v>
      </c>
      <c r="B171" s="10">
        <f t="shared" si="47"/>
        <v>300</v>
      </c>
      <c r="C171" s="10">
        <f>A171*Parameter!$C$4</f>
        <v>2535</v>
      </c>
      <c r="D171" s="10">
        <f>(A171+B171*0)*Parameter!$C$6</f>
        <v>3380</v>
      </c>
      <c r="E171" s="10">
        <f t="shared" si="38"/>
        <v>11285</v>
      </c>
      <c r="F171" s="13">
        <f t="shared" si="48"/>
        <v>0.35</v>
      </c>
      <c r="G171" s="12">
        <f t="shared" si="39"/>
        <v>0.33224852071005917</v>
      </c>
      <c r="H171" s="10">
        <f t="shared" si="49"/>
        <v>16900</v>
      </c>
      <c r="I171" s="10">
        <f t="shared" si="50"/>
        <v>700</v>
      </c>
      <c r="J171" s="10">
        <f>H171*Parameter!$C$4</f>
        <v>2535</v>
      </c>
      <c r="K171" s="10">
        <f>(H171+I171*0)*Parameter!$C$6</f>
        <v>3380</v>
      </c>
      <c r="L171" s="10">
        <f t="shared" si="40"/>
        <v>11685</v>
      </c>
      <c r="M171" s="13">
        <f t="shared" si="51"/>
        <v>0.35</v>
      </c>
      <c r="N171" s="12">
        <f t="shared" si="41"/>
        <v>0.30857988165680472</v>
      </c>
      <c r="O171" s="10">
        <f t="shared" si="52"/>
        <v>16900</v>
      </c>
      <c r="P171" s="10">
        <f>Parameter!$C$7*2+Parameter!$C$8*2</f>
        <v>800</v>
      </c>
      <c r="Q171" s="10">
        <f>O171*Parameter!$C$4</f>
        <v>2535</v>
      </c>
      <c r="R171" s="10">
        <f>(O171+P171*0)*Parameter!$C$6</f>
        <v>3380</v>
      </c>
      <c r="S171" s="10">
        <f t="shared" si="42"/>
        <v>11785</v>
      </c>
      <c r="T171" s="13">
        <f t="shared" si="53"/>
        <v>0.35</v>
      </c>
      <c r="U171" s="12">
        <f t="shared" si="43"/>
        <v>0.30266272189349114</v>
      </c>
      <c r="V171" s="10">
        <f t="shared" si="54"/>
        <v>16900</v>
      </c>
      <c r="W171" s="10">
        <f t="shared" si="55"/>
        <v>400</v>
      </c>
      <c r="X171" s="10">
        <f>V171*Parameter!$C$4</f>
        <v>2535</v>
      </c>
      <c r="Y171" s="10">
        <f>(V171+W171*0)*Parameter!$C$6</f>
        <v>3380</v>
      </c>
      <c r="Z171" s="10">
        <f t="shared" si="44"/>
        <v>11385</v>
      </c>
      <c r="AA171" s="13">
        <f t="shared" si="56"/>
        <v>0.35</v>
      </c>
      <c r="AB171" s="12">
        <f t="shared" si="45"/>
        <v>0.32633136094674559</v>
      </c>
    </row>
    <row r="172" spans="1:28" x14ac:dyDescent="0.2">
      <c r="A172" s="9">
        <f t="shared" si="46"/>
        <v>17000</v>
      </c>
      <c r="B172" s="10">
        <f t="shared" si="47"/>
        <v>300</v>
      </c>
      <c r="C172" s="10">
        <f>A172*Parameter!$C$4</f>
        <v>2550</v>
      </c>
      <c r="D172" s="10">
        <f>(A172+B172*0)*Parameter!$C$6</f>
        <v>3400</v>
      </c>
      <c r="E172" s="10">
        <f t="shared" si="38"/>
        <v>11350</v>
      </c>
      <c r="F172" s="13">
        <f t="shared" si="48"/>
        <v>0.35</v>
      </c>
      <c r="G172" s="12">
        <f t="shared" si="39"/>
        <v>0.33235294117647057</v>
      </c>
      <c r="H172" s="10">
        <f t="shared" si="49"/>
        <v>17000</v>
      </c>
      <c r="I172" s="10">
        <f t="shared" si="50"/>
        <v>700</v>
      </c>
      <c r="J172" s="10">
        <f>H172*Parameter!$C$4</f>
        <v>2550</v>
      </c>
      <c r="K172" s="10">
        <f>(H172+I172*0)*Parameter!$C$6</f>
        <v>3400</v>
      </c>
      <c r="L172" s="10">
        <f t="shared" si="40"/>
        <v>11750</v>
      </c>
      <c r="M172" s="13">
        <f t="shared" si="51"/>
        <v>0.35</v>
      </c>
      <c r="N172" s="12">
        <f t="shared" si="41"/>
        <v>0.30882352941176472</v>
      </c>
      <c r="O172" s="10">
        <f t="shared" si="52"/>
        <v>17000</v>
      </c>
      <c r="P172" s="10">
        <f>Parameter!$C$7*2+Parameter!$C$8*2</f>
        <v>800</v>
      </c>
      <c r="Q172" s="10">
        <f>O172*Parameter!$C$4</f>
        <v>2550</v>
      </c>
      <c r="R172" s="10">
        <f>(O172+P172*0)*Parameter!$C$6</f>
        <v>3400</v>
      </c>
      <c r="S172" s="10">
        <f t="shared" si="42"/>
        <v>11850</v>
      </c>
      <c r="T172" s="13">
        <f t="shared" si="53"/>
        <v>0.35</v>
      </c>
      <c r="U172" s="12">
        <f t="shared" si="43"/>
        <v>0.30294117647058821</v>
      </c>
      <c r="V172" s="10">
        <f t="shared" si="54"/>
        <v>17000</v>
      </c>
      <c r="W172" s="10">
        <f t="shared" si="55"/>
        <v>400</v>
      </c>
      <c r="X172" s="10">
        <f>V172*Parameter!$C$4</f>
        <v>2550</v>
      </c>
      <c r="Y172" s="10">
        <f>(V172+W172*0)*Parameter!$C$6</f>
        <v>3400</v>
      </c>
      <c r="Z172" s="10">
        <f t="shared" si="44"/>
        <v>11450</v>
      </c>
      <c r="AA172" s="13">
        <f t="shared" si="56"/>
        <v>0.35</v>
      </c>
      <c r="AB172" s="12">
        <f t="shared" si="45"/>
        <v>0.32647058823529412</v>
      </c>
    </row>
    <row r="173" spans="1:28" x14ac:dyDescent="0.2">
      <c r="A173" s="9">
        <f t="shared" si="46"/>
        <v>17100</v>
      </c>
      <c r="B173" s="10">
        <f t="shared" si="47"/>
        <v>300</v>
      </c>
      <c r="C173" s="10">
        <f>A173*Parameter!$C$4</f>
        <v>2565</v>
      </c>
      <c r="D173" s="10">
        <f>(A173+B173*0)*Parameter!$C$6</f>
        <v>3420</v>
      </c>
      <c r="E173" s="10">
        <f t="shared" si="38"/>
        <v>11415</v>
      </c>
      <c r="F173" s="13">
        <f t="shared" si="48"/>
        <v>0.35</v>
      </c>
      <c r="G173" s="12">
        <f t="shared" si="39"/>
        <v>0.33245614035087717</v>
      </c>
      <c r="H173" s="10">
        <f t="shared" si="49"/>
        <v>17100</v>
      </c>
      <c r="I173" s="10">
        <f t="shared" si="50"/>
        <v>700</v>
      </c>
      <c r="J173" s="10">
        <f>H173*Parameter!$C$4</f>
        <v>2565</v>
      </c>
      <c r="K173" s="10">
        <f>(H173+I173*0)*Parameter!$C$6</f>
        <v>3420</v>
      </c>
      <c r="L173" s="10">
        <f t="shared" si="40"/>
        <v>11815</v>
      </c>
      <c r="M173" s="13">
        <f t="shared" si="51"/>
        <v>0.35</v>
      </c>
      <c r="N173" s="12">
        <f t="shared" si="41"/>
        <v>0.3090643274853801</v>
      </c>
      <c r="O173" s="10">
        <f t="shared" si="52"/>
        <v>17100</v>
      </c>
      <c r="P173" s="10">
        <f>Parameter!$C$7*2+Parameter!$C$8*2</f>
        <v>800</v>
      </c>
      <c r="Q173" s="10">
        <f>O173*Parameter!$C$4</f>
        <v>2565</v>
      </c>
      <c r="R173" s="10">
        <f>(O173+P173*0)*Parameter!$C$6</f>
        <v>3420</v>
      </c>
      <c r="S173" s="10">
        <f t="shared" si="42"/>
        <v>11915</v>
      </c>
      <c r="T173" s="13">
        <f t="shared" si="53"/>
        <v>0.35</v>
      </c>
      <c r="U173" s="12">
        <f t="shared" si="43"/>
        <v>0.30321637426900583</v>
      </c>
      <c r="V173" s="10">
        <f t="shared" si="54"/>
        <v>17100</v>
      </c>
      <c r="W173" s="10">
        <f t="shared" si="55"/>
        <v>400</v>
      </c>
      <c r="X173" s="10">
        <f>V173*Parameter!$C$4</f>
        <v>2565</v>
      </c>
      <c r="Y173" s="10">
        <f>(V173+W173*0)*Parameter!$C$6</f>
        <v>3420</v>
      </c>
      <c r="Z173" s="10">
        <f t="shared" si="44"/>
        <v>11515</v>
      </c>
      <c r="AA173" s="13">
        <f t="shared" si="56"/>
        <v>0.35</v>
      </c>
      <c r="AB173" s="12">
        <f t="shared" si="45"/>
        <v>0.3266081871345029</v>
      </c>
    </row>
    <row r="174" spans="1:28" x14ac:dyDescent="0.2">
      <c r="A174" s="9">
        <f t="shared" si="46"/>
        <v>17200</v>
      </c>
      <c r="B174" s="10">
        <f t="shared" si="47"/>
        <v>300</v>
      </c>
      <c r="C174" s="10">
        <f>A174*Parameter!$C$4</f>
        <v>2580</v>
      </c>
      <c r="D174" s="10">
        <f>(A174+B174*0)*Parameter!$C$6</f>
        <v>3440</v>
      </c>
      <c r="E174" s="10">
        <f t="shared" si="38"/>
        <v>11480</v>
      </c>
      <c r="F174" s="13">
        <f t="shared" si="48"/>
        <v>0.35</v>
      </c>
      <c r="G174" s="12">
        <f t="shared" si="39"/>
        <v>0.33255813953488372</v>
      </c>
      <c r="H174" s="10">
        <f t="shared" si="49"/>
        <v>17200</v>
      </c>
      <c r="I174" s="10">
        <f t="shared" si="50"/>
        <v>700</v>
      </c>
      <c r="J174" s="10">
        <f>H174*Parameter!$C$4</f>
        <v>2580</v>
      </c>
      <c r="K174" s="10">
        <f>(H174+I174*0)*Parameter!$C$6</f>
        <v>3440</v>
      </c>
      <c r="L174" s="10">
        <f t="shared" si="40"/>
        <v>11880</v>
      </c>
      <c r="M174" s="13">
        <f t="shared" si="51"/>
        <v>0.35</v>
      </c>
      <c r="N174" s="12">
        <f t="shared" si="41"/>
        <v>0.30930232558139537</v>
      </c>
      <c r="O174" s="10">
        <f t="shared" si="52"/>
        <v>17200</v>
      </c>
      <c r="P174" s="10">
        <f>Parameter!$C$7*2+Parameter!$C$8*2</f>
        <v>800</v>
      </c>
      <c r="Q174" s="10">
        <f>O174*Parameter!$C$4</f>
        <v>2580</v>
      </c>
      <c r="R174" s="10">
        <f>(O174+P174*0)*Parameter!$C$6</f>
        <v>3440</v>
      </c>
      <c r="S174" s="10">
        <f t="shared" si="42"/>
        <v>11980</v>
      </c>
      <c r="T174" s="13">
        <f t="shared" si="53"/>
        <v>0.35</v>
      </c>
      <c r="U174" s="12">
        <f t="shared" si="43"/>
        <v>0.30348837209302326</v>
      </c>
      <c r="V174" s="10">
        <f t="shared" si="54"/>
        <v>17200</v>
      </c>
      <c r="W174" s="10">
        <f t="shared" si="55"/>
        <v>400</v>
      </c>
      <c r="X174" s="10">
        <f>V174*Parameter!$C$4</f>
        <v>2580</v>
      </c>
      <c r="Y174" s="10">
        <f>(V174+W174*0)*Parameter!$C$6</f>
        <v>3440</v>
      </c>
      <c r="Z174" s="10">
        <f t="shared" si="44"/>
        <v>11580</v>
      </c>
      <c r="AA174" s="13">
        <f t="shared" si="56"/>
        <v>0.35</v>
      </c>
      <c r="AB174" s="12">
        <f t="shared" si="45"/>
        <v>0.32674418604651162</v>
      </c>
    </row>
    <row r="175" spans="1:28" x14ac:dyDescent="0.2">
      <c r="A175" s="9">
        <f t="shared" si="46"/>
        <v>17300</v>
      </c>
      <c r="B175" s="10">
        <f t="shared" si="47"/>
        <v>300</v>
      </c>
      <c r="C175" s="10">
        <f>A175*Parameter!$C$4</f>
        <v>2595</v>
      </c>
      <c r="D175" s="10">
        <f>(A175+B175*0)*Parameter!$C$6</f>
        <v>3460</v>
      </c>
      <c r="E175" s="10">
        <f t="shared" si="38"/>
        <v>11545</v>
      </c>
      <c r="F175" s="13">
        <f t="shared" si="48"/>
        <v>0.35</v>
      </c>
      <c r="G175" s="12">
        <f t="shared" si="39"/>
        <v>0.33265895953757224</v>
      </c>
      <c r="H175" s="10">
        <f t="shared" si="49"/>
        <v>17300</v>
      </c>
      <c r="I175" s="10">
        <f t="shared" si="50"/>
        <v>700</v>
      </c>
      <c r="J175" s="10">
        <f>H175*Parameter!$C$4</f>
        <v>2595</v>
      </c>
      <c r="K175" s="10">
        <f>(H175+I175*0)*Parameter!$C$6</f>
        <v>3460</v>
      </c>
      <c r="L175" s="10">
        <f t="shared" si="40"/>
        <v>11945</v>
      </c>
      <c r="M175" s="13">
        <f t="shared" si="51"/>
        <v>0.35</v>
      </c>
      <c r="N175" s="12">
        <f t="shared" si="41"/>
        <v>0.30953757225433526</v>
      </c>
      <c r="O175" s="10">
        <f t="shared" si="52"/>
        <v>17300</v>
      </c>
      <c r="P175" s="10">
        <f>Parameter!$C$7*2+Parameter!$C$8*2</f>
        <v>800</v>
      </c>
      <c r="Q175" s="10">
        <f>O175*Parameter!$C$4</f>
        <v>2595</v>
      </c>
      <c r="R175" s="10">
        <f>(O175+P175*0)*Parameter!$C$6</f>
        <v>3460</v>
      </c>
      <c r="S175" s="10">
        <f t="shared" si="42"/>
        <v>12045</v>
      </c>
      <c r="T175" s="13">
        <f t="shared" si="53"/>
        <v>0.35</v>
      </c>
      <c r="U175" s="12">
        <f t="shared" si="43"/>
        <v>0.30375722543352601</v>
      </c>
      <c r="V175" s="10">
        <f t="shared" si="54"/>
        <v>17300</v>
      </c>
      <c r="W175" s="10">
        <f t="shared" si="55"/>
        <v>400</v>
      </c>
      <c r="X175" s="10">
        <f>V175*Parameter!$C$4</f>
        <v>2595</v>
      </c>
      <c r="Y175" s="10">
        <f>(V175+W175*0)*Parameter!$C$6</f>
        <v>3460</v>
      </c>
      <c r="Z175" s="10">
        <f t="shared" si="44"/>
        <v>11645</v>
      </c>
      <c r="AA175" s="13">
        <f t="shared" si="56"/>
        <v>0.35</v>
      </c>
      <c r="AB175" s="12">
        <f t="shared" si="45"/>
        <v>0.326878612716763</v>
      </c>
    </row>
    <row r="176" spans="1:28" x14ac:dyDescent="0.2">
      <c r="A176" s="9">
        <f t="shared" si="46"/>
        <v>17400</v>
      </c>
      <c r="B176" s="10">
        <f t="shared" si="47"/>
        <v>300</v>
      </c>
      <c r="C176" s="10">
        <f>A176*Parameter!$C$4</f>
        <v>2610</v>
      </c>
      <c r="D176" s="10">
        <f>(A176+B176*0)*Parameter!$C$6</f>
        <v>3480</v>
      </c>
      <c r="E176" s="10">
        <f t="shared" si="38"/>
        <v>11610</v>
      </c>
      <c r="F176" s="13">
        <f t="shared" si="48"/>
        <v>0.35</v>
      </c>
      <c r="G176" s="12">
        <f t="shared" si="39"/>
        <v>0.33275862068965517</v>
      </c>
      <c r="H176" s="10">
        <f t="shared" si="49"/>
        <v>17400</v>
      </c>
      <c r="I176" s="10">
        <f t="shared" si="50"/>
        <v>700</v>
      </c>
      <c r="J176" s="10">
        <f>H176*Parameter!$C$4</f>
        <v>2610</v>
      </c>
      <c r="K176" s="10">
        <f>(H176+I176*0)*Parameter!$C$6</f>
        <v>3480</v>
      </c>
      <c r="L176" s="10">
        <f t="shared" si="40"/>
        <v>12010</v>
      </c>
      <c r="M176" s="13">
        <f t="shared" si="51"/>
        <v>0.35</v>
      </c>
      <c r="N176" s="12">
        <f t="shared" si="41"/>
        <v>0.30977011494252876</v>
      </c>
      <c r="O176" s="10">
        <f t="shared" si="52"/>
        <v>17400</v>
      </c>
      <c r="P176" s="10">
        <f>Parameter!$C$7*2+Parameter!$C$8*2</f>
        <v>800</v>
      </c>
      <c r="Q176" s="10">
        <f>O176*Parameter!$C$4</f>
        <v>2610</v>
      </c>
      <c r="R176" s="10">
        <f>(O176+P176*0)*Parameter!$C$6</f>
        <v>3480</v>
      </c>
      <c r="S176" s="10">
        <f t="shared" si="42"/>
        <v>12110</v>
      </c>
      <c r="T176" s="13">
        <f t="shared" si="53"/>
        <v>0.35</v>
      </c>
      <c r="U176" s="12">
        <f t="shared" si="43"/>
        <v>0.3040229885057471</v>
      </c>
      <c r="V176" s="10">
        <f t="shared" si="54"/>
        <v>17400</v>
      </c>
      <c r="W176" s="10">
        <f t="shared" si="55"/>
        <v>400</v>
      </c>
      <c r="X176" s="10">
        <f>V176*Parameter!$C$4</f>
        <v>2610</v>
      </c>
      <c r="Y176" s="10">
        <f>(V176+W176*0)*Parameter!$C$6</f>
        <v>3480</v>
      </c>
      <c r="Z176" s="10">
        <f t="shared" si="44"/>
        <v>11710</v>
      </c>
      <c r="AA176" s="13">
        <f t="shared" si="56"/>
        <v>0.35</v>
      </c>
      <c r="AB176" s="12">
        <f t="shared" si="45"/>
        <v>0.32701149425287357</v>
      </c>
    </row>
    <row r="177" spans="1:28" x14ac:dyDescent="0.2">
      <c r="A177" s="9">
        <f t="shared" si="46"/>
        <v>17500</v>
      </c>
      <c r="B177" s="10">
        <f t="shared" si="47"/>
        <v>300</v>
      </c>
      <c r="C177" s="10">
        <f>A177*Parameter!$C$4</f>
        <v>2625</v>
      </c>
      <c r="D177" s="10">
        <f>(A177+B177*0)*Parameter!$C$6</f>
        <v>3500</v>
      </c>
      <c r="E177" s="10">
        <f t="shared" si="38"/>
        <v>11675</v>
      </c>
      <c r="F177" s="13">
        <f t="shared" si="48"/>
        <v>0.35</v>
      </c>
      <c r="G177" s="12">
        <f t="shared" si="39"/>
        <v>0.33285714285714285</v>
      </c>
      <c r="H177" s="10">
        <f t="shared" si="49"/>
        <v>17500</v>
      </c>
      <c r="I177" s="10">
        <f t="shared" si="50"/>
        <v>700</v>
      </c>
      <c r="J177" s="10">
        <f>H177*Parameter!$C$4</f>
        <v>2625</v>
      </c>
      <c r="K177" s="10">
        <f>(H177+I177*0)*Parameter!$C$6</f>
        <v>3500</v>
      </c>
      <c r="L177" s="10">
        <f t="shared" si="40"/>
        <v>12075</v>
      </c>
      <c r="M177" s="13">
        <f t="shared" si="51"/>
        <v>0.35</v>
      </c>
      <c r="N177" s="12">
        <f t="shared" si="41"/>
        <v>0.31</v>
      </c>
      <c r="O177" s="10">
        <f t="shared" si="52"/>
        <v>17500</v>
      </c>
      <c r="P177" s="10">
        <f>Parameter!$C$7*2+Parameter!$C$8*2</f>
        <v>800</v>
      </c>
      <c r="Q177" s="10">
        <f>O177*Parameter!$C$4</f>
        <v>2625</v>
      </c>
      <c r="R177" s="10">
        <f>(O177+P177*0)*Parameter!$C$6</f>
        <v>3500</v>
      </c>
      <c r="S177" s="10">
        <f t="shared" si="42"/>
        <v>12175</v>
      </c>
      <c r="T177" s="13">
        <f t="shared" si="53"/>
        <v>0.35</v>
      </c>
      <c r="U177" s="12">
        <f t="shared" si="43"/>
        <v>0.30428571428571427</v>
      </c>
      <c r="V177" s="10">
        <f t="shared" si="54"/>
        <v>17500</v>
      </c>
      <c r="W177" s="10">
        <f t="shared" si="55"/>
        <v>400</v>
      </c>
      <c r="X177" s="10">
        <f>V177*Parameter!$C$4</f>
        <v>2625</v>
      </c>
      <c r="Y177" s="10">
        <f>(V177+W177*0)*Parameter!$C$6</f>
        <v>3500</v>
      </c>
      <c r="Z177" s="10">
        <f t="shared" si="44"/>
        <v>11775</v>
      </c>
      <c r="AA177" s="13">
        <f t="shared" si="56"/>
        <v>0.35</v>
      </c>
      <c r="AB177" s="12">
        <f t="shared" si="45"/>
        <v>0.32714285714285712</v>
      </c>
    </row>
    <row r="178" spans="1:28" x14ac:dyDescent="0.2">
      <c r="A178" s="9">
        <f t="shared" si="46"/>
        <v>17600</v>
      </c>
      <c r="B178" s="10">
        <f t="shared" si="47"/>
        <v>300</v>
      </c>
      <c r="C178" s="10">
        <f>A178*Parameter!$C$4</f>
        <v>2640</v>
      </c>
      <c r="D178" s="10">
        <f>(A178+B178*0)*Parameter!$C$6</f>
        <v>3520</v>
      </c>
      <c r="E178" s="10">
        <f t="shared" si="38"/>
        <v>11740</v>
      </c>
      <c r="F178" s="13">
        <f t="shared" si="48"/>
        <v>0.35</v>
      </c>
      <c r="G178" s="12">
        <f t="shared" si="39"/>
        <v>0.33295454545454545</v>
      </c>
      <c r="H178" s="10">
        <f t="shared" si="49"/>
        <v>17600</v>
      </c>
      <c r="I178" s="10">
        <f t="shared" si="50"/>
        <v>700</v>
      </c>
      <c r="J178" s="10">
        <f>H178*Parameter!$C$4</f>
        <v>2640</v>
      </c>
      <c r="K178" s="10">
        <f>(H178+I178*0)*Parameter!$C$6</f>
        <v>3520</v>
      </c>
      <c r="L178" s="10">
        <f t="shared" si="40"/>
        <v>12140</v>
      </c>
      <c r="M178" s="13">
        <f t="shared" si="51"/>
        <v>0.35</v>
      </c>
      <c r="N178" s="12">
        <f t="shared" si="41"/>
        <v>0.31022727272727274</v>
      </c>
      <c r="O178" s="10">
        <f t="shared" si="52"/>
        <v>17600</v>
      </c>
      <c r="P178" s="10">
        <f>Parameter!$C$7*2+Parameter!$C$8*2</f>
        <v>800</v>
      </c>
      <c r="Q178" s="10">
        <f>O178*Parameter!$C$4</f>
        <v>2640</v>
      </c>
      <c r="R178" s="10">
        <f>(O178+P178*0)*Parameter!$C$6</f>
        <v>3520</v>
      </c>
      <c r="S178" s="10">
        <f t="shared" si="42"/>
        <v>12240</v>
      </c>
      <c r="T178" s="13">
        <f t="shared" si="53"/>
        <v>0.35</v>
      </c>
      <c r="U178" s="12">
        <f t="shared" si="43"/>
        <v>0.30454545454545456</v>
      </c>
      <c r="V178" s="10">
        <f t="shared" si="54"/>
        <v>17600</v>
      </c>
      <c r="W178" s="10">
        <f t="shared" si="55"/>
        <v>400</v>
      </c>
      <c r="X178" s="10">
        <f>V178*Parameter!$C$4</f>
        <v>2640</v>
      </c>
      <c r="Y178" s="10">
        <f>(V178+W178*0)*Parameter!$C$6</f>
        <v>3520</v>
      </c>
      <c r="Z178" s="10">
        <f t="shared" si="44"/>
        <v>11840</v>
      </c>
      <c r="AA178" s="13">
        <f t="shared" si="56"/>
        <v>0.35</v>
      </c>
      <c r="AB178" s="12">
        <f t="shared" si="45"/>
        <v>0.32727272727272727</v>
      </c>
    </row>
    <row r="179" spans="1:28" x14ac:dyDescent="0.2">
      <c r="A179" s="9">
        <f t="shared" si="46"/>
        <v>17700</v>
      </c>
      <c r="B179" s="10">
        <f t="shared" si="47"/>
        <v>300</v>
      </c>
      <c r="C179" s="10">
        <f>A179*Parameter!$C$4</f>
        <v>2655</v>
      </c>
      <c r="D179" s="10">
        <f>(A179+B179*0)*Parameter!$C$6</f>
        <v>3540</v>
      </c>
      <c r="E179" s="10">
        <f t="shared" si="38"/>
        <v>11805</v>
      </c>
      <c r="F179" s="13">
        <f t="shared" si="48"/>
        <v>0.35</v>
      </c>
      <c r="G179" s="12">
        <f t="shared" si="39"/>
        <v>0.33305084745762714</v>
      </c>
      <c r="H179" s="10">
        <f t="shared" si="49"/>
        <v>17700</v>
      </c>
      <c r="I179" s="10">
        <f t="shared" si="50"/>
        <v>700</v>
      </c>
      <c r="J179" s="10">
        <f>H179*Parameter!$C$4</f>
        <v>2655</v>
      </c>
      <c r="K179" s="10">
        <f>(H179+I179*0)*Parameter!$C$6</f>
        <v>3540</v>
      </c>
      <c r="L179" s="10">
        <f t="shared" si="40"/>
        <v>12205</v>
      </c>
      <c r="M179" s="13">
        <f t="shared" si="51"/>
        <v>0.35</v>
      </c>
      <c r="N179" s="12">
        <f t="shared" si="41"/>
        <v>0.31045197740112995</v>
      </c>
      <c r="O179" s="10">
        <f t="shared" si="52"/>
        <v>17700</v>
      </c>
      <c r="P179" s="10">
        <f>Parameter!$C$7*2+Parameter!$C$8*2</f>
        <v>800</v>
      </c>
      <c r="Q179" s="10">
        <f>O179*Parameter!$C$4</f>
        <v>2655</v>
      </c>
      <c r="R179" s="10">
        <f>(O179+P179*0)*Parameter!$C$6</f>
        <v>3540</v>
      </c>
      <c r="S179" s="10">
        <f t="shared" si="42"/>
        <v>12305</v>
      </c>
      <c r="T179" s="13">
        <f t="shared" si="53"/>
        <v>0.35</v>
      </c>
      <c r="U179" s="12">
        <f t="shared" si="43"/>
        <v>0.30480225988700566</v>
      </c>
      <c r="V179" s="10">
        <f t="shared" si="54"/>
        <v>17700</v>
      </c>
      <c r="W179" s="10">
        <f t="shared" si="55"/>
        <v>400</v>
      </c>
      <c r="X179" s="10">
        <f>V179*Parameter!$C$4</f>
        <v>2655</v>
      </c>
      <c r="Y179" s="10">
        <f>(V179+W179*0)*Parameter!$C$6</f>
        <v>3540</v>
      </c>
      <c r="Z179" s="10">
        <f t="shared" si="44"/>
        <v>11905</v>
      </c>
      <c r="AA179" s="13">
        <f t="shared" si="56"/>
        <v>0.35</v>
      </c>
      <c r="AB179" s="12">
        <f t="shared" si="45"/>
        <v>0.32740112994350284</v>
      </c>
    </row>
    <row r="180" spans="1:28" x14ac:dyDescent="0.2">
      <c r="A180" s="9">
        <f t="shared" si="46"/>
        <v>17800</v>
      </c>
      <c r="B180" s="10">
        <f t="shared" si="47"/>
        <v>300</v>
      </c>
      <c r="C180" s="10">
        <f>A180*Parameter!$C$4</f>
        <v>2670</v>
      </c>
      <c r="D180" s="10">
        <f>(A180+B180*0)*Parameter!$C$6</f>
        <v>3560</v>
      </c>
      <c r="E180" s="10">
        <f t="shared" si="38"/>
        <v>11870</v>
      </c>
      <c r="F180" s="13">
        <f t="shared" si="48"/>
        <v>0.35</v>
      </c>
      <c r="G180" s="12">
        <f t="shared" si="39"/>
        <v>0.33314606741573033</v>
      </c>
      <c r="H180" s="10">
        <f t="shared" si="49"/>
        <v>17800</v>
      </c>
      <c r="I180" s="10">
        <f t="shared" si="50"/>
        <v>700</v>
      </c>
      <c r="J180" s="10">
        <f>H180*Parameter!$C$4</f>
        <v>2670</v>
      </c>
      <c r="K180" s="10">
        <f>(H180+I180*0)*Parameter!$C$6</f>
        <v>3560</v>
      </c>
      <c r="L180" s="10">
        <f t="shared" si="40"/>
        <v>12270</v>
      </c>
      <c r="M180" s="13">
        <f t="shared" si="51"/>
        <v>0.35</v>
      </c>
      <c r="N180" s="12">
        <f t="shared" si="41"/>
        <v>0.31067415730337078</v>
      </c>
      <c r="O180" s="10">
        <f t="shared" si="52"/>
        <v>17800</v>
      </c>
      <c r="P180" s="10">
        <f>Parameter!$C$7*2+Parameter!$C$8*2</f>
        <v>800</v>
      </c>
      <c r="Q180" s="10">
        <f>O180*Parameter!$C$4</f>
        <v>2670</v>
      </c>
      <c r="R180" s="10">
        <f>(O180+P180*0)*Parameter!$C$6</f>
        <v>3560</v>
      </c>
      <c r="S180" s="10">
        <f t="shared" si="42"/>
        <v>12370</v>
      </c>
      <c r="T180" s="13">
        <f t="shared" si="53"/>
        <v>0.35</v>
      </c>
      <c r="U180" s="12">
        <f t="shared" si="43"/>
        <v>0.30505617977528088</v>
      </c>
      <c r="V180" s="10">
        <f t="shared" si="54"/>
        <v>17800</v>
      </c>
      <c r="W180" s="10">
        <f t="shared" si="55"/>
        <v>400</v>
      </c>
      <c r="X180" s="10">
        <f>V180*Parameter!$C$4</f>
        <v>2670</v>
      </c>
      <c r="Y180" s="10">
        <f>(V180+W180*0)*Parameter!$C$6</f>
        <v>3560</v>
      </c>
      <c r="Z180" s="10">
        <f t="shared" si="44"/>
        <v>11970</v>
      </c>
      <c r="AA180" s="13">
        <f t="shared" si="56"/>
        <v>0.35</v>
      </c>
      <c r="AB180" s="12">
        <f t="shared" si="45"/>
        <v>0.32752808988764043</v>
      </c>
    </row>
    <row r="181" spans="1:28" x14ac:dyDescent="0.2">
      <c r="A181" s="9">
        <f t="shared" si="46"/>
        <v>17900</v>
      </c>
      <c r="B181" s="10">
        <f t="shared" si="47"/>
        <v>300</v>
      </c>
      <c r="C181" s="10">
        <f>A181*Parameter!$C$4</f>
        <v>2685</v>
      </c>
      <c r="D181" s="10">
        <f>(A181+B181*0)*Parameter!$C$6</f>
        <v>3580</v>
      </c>
      <c r="E181" s="10">
        <f t="shared" si="38"/>
        <v>11935</v>
      </c>
      <c r="F181" s="13">
        <f t="shared" si="48"/>
        <v>0.35</v>
      </c>
      <c r="G181" s="12">
        <f t="shared" si="39"/>
        <v>0.33324022346368715</v>
      </c>
      <c r="H181" s="10">
        <f t="shared" si="49"/>
        <v>17900</v>
      </c>
      <c r="I181" s="10">
        <f t="shared" si="50"/>
        <v>700</v>
      </c>
      <c r="J181" s="10">
        <f>H181*Parameter!$C$4</f>
        <v>2685</v>
      </c>
      <c r="K181" s="10">
        <f>(H181+I181*0)*Parameter!$C$6</f>
        <v>3580</v>
      </c>
      <c r="L181" s="10">
        <f t="shared" si="40"/>
        <v>12335</v>
      </c>
      <c r="M181" s="13">
        <f t="shared" si="51"/>
        <v>0.35</v>
      </c>
      <c r="N181" s="12">
        <f t="shared" si="41"/>
        <v>0.31089385474860337</v>
      </c>
      <c r="O181" s="10">
        <f t="shared" si="52"/>
        <v>17900</v>
      </c>
      <c r="P181" s="10">
        <f>Parameter!$C$7*2+Parameter!$C$8*2</f>
        <v>800</v>
      </c>
      <c r="Q181" s="10">
        <f>O181*Parameter!$C$4</f>
        <v>2685</v>
      </c>
      <c r="R181" s="10">
        <f>(O181+P181*0)*Parameter!$C$6</f>
        <v>3580</v>
      </c>
      <c r="S181" s="10">
        <f t="shared" si="42"/>
        <v>12435</v>
      </c>
      <c r="T181" s="13">
        <f t="shared" si="53"/>
        <v>0.35</v>
      </c>
      <c r="U181" s="12">
        <f t="shared" si="43"/>
        <v>0.30530726256983243</v>
      </c>
      <c r="V181" s="10">
        <f t="shared" si="54"/>
        <v>17900</v>
      </c>
      <c r="W181" s="10">
        <f t="shared" si="55"/>
        <v>400</v>
      </c>
      <c r="X181" s="10">
        <f>V181*Parameter!$C$4</f>
        <v>2685</v>
      </c>
      <c r="Y181" s="10">
        <f>(V181+W181*0)*Parameter!$C$6</f>
        <v>3580</v>
      </c>
      <c r="Z181" s="10">
        <f t="shared" si="44"/>
        <v>12035</v>
      </c>
      <c r="AA181" s="13">
        <f t="shared" si="56"/>
        <v>0.35</v>
      </c>
      <c r="AB181" s="12">
        <f t="shared" si="45"/>
        <v>0.3276536312849162</v>
      </c>
    </row>
    <row r="182" spans="1:28" x14ac:dyDescent="0.2">
      <c r="A182" s="9">
        <f t="shared" si="46"/>
        <v>18000</v>
      </c>
      <c r="B182" s="10">
        <f t="shared" si="47"/>
        <v>300</v>
      </c>
      <c r="C182" s="10">
        <f>A182*Parameter!$C$4</f>
        <v>2700</v>
      </c>
      <c r="D182" s="10">
        <f>(A182+B182*0)*Parameter!$C$6</f>
        <v>3600</v>
      </c>
      <c r="E182" s="10">
        <f t="shared" si="38"/>
        <v>12000</v>
      </c>
      <c r="F182" s="13">
        <f t="shared" si="48"/>
        <v>0.35</v>
      </c>
      <c r="G182" s="12">
        <f t="shared" si="39"/>
        <v>0.33333333333333331</v>
      </c>
      <c r="H182" s="10">
        <f t="shared" si="49"/>
        <v>18000</v>
      </c>
      <c r="I182" s="10">
        <f t="shared" si="50"/>
        <v>700</v>
      </c>
      <c r="J182" s="10">
        <f>H182*Parameter!$C$4</f>
        <v>2700</v>
      </c>
      <c r="K182" s="10">
        <f>(H182+I182*0)*Parameter!$C$6</f>
        <v>3600</v>
      </c>
      <c r="L182" s="10">
        <f t="shared" si="40"/>
        <v>12400</v>
      </c>
      <c r="M182" s="13">
        <f t="shared" si="51"/>
        <v>0.35</v>
      </c>
      <c r="N182" s="12">
        <f t="shared" si="41"/>
        <v>0.31111111111111112</v>
      </c>
      <c r="O182" s="10">
        <f t="shared" si="52"/>
        <v>18000</v>
      </c>
      <c r="P182" s="10">
        <f>Parameter!$C$7*2+Parameter!$C$8*2</f>
        <v>800</v>
      </c>
      <c r="Q182" s="10">
        <f>O182*Parameter!$C$4</f>
        <v>2700</v>
      </c>
      <c r="R182" s="10">
        <f>(O182+P182*0)*Parameter!$C$6</f>
        <v>3600</v>
      </c>
      <c r="S182" s="10">
        <f t="shared" si="42"/>
        <v>12500</v>
      </c>
      <c r="T182" s="13">
        <f t="shared" si="53"/>
        <v>0.35</v>
      </c>
      <c r="U182" s="12">
        <f t="shared" si="43"/>
        <v>0.30555555555555558</v>
      </c>
      <c r="V182" s="10">
        <f t="shared" si="54"/>
        <v>18000</v>
      </c>
      <c r="W182" s="10">
        <f t="shared" si="55"/>
        <v>400</v>
      </c>
      <c r="X182" s="10">
        <f>V182*Parameter!$C$4</f>
        <v>2700</v>
      </c>
      <c r="Y182" s="10">
        <f>(V182+W182*0)*Parameter!$C$6</f>
        <v>3600</v>
      </c>
      <c r="Z182" s="10">
        <f t="shared" si="44"/>
        <v>12100</v>
      </c>
      <c r="AA182" s="13">
        <f t="shared" si="56"/>
        <v>0.35</v>
      </c>
      <c r="AB182" s="12">
        <f t="shared" si="45"/>
        <v>0.32777777777777778</v>
      </c>
    </row>
    <row r="183" spans="1:28" x14ac:dyDescent="0.2">
      <c r="A183" s="9">
        <f t="shared" si="46"/>
        <v>18100</v>
      </c>
      <c r="B183" s="10">
        <f t="shared" si="47"/>
        <v>300</v>
      </c>
      <c r="C183" s="10">
        <f>A183*Parameter!$C$4</f>
        <v>2715</v>
      </c>
      <c r="D183" s="10">
        <f>(A183+B183*0)*Parameter!$C$6</f>
        <v>3620</v>
      </c>
      <c r="E183" s="10">
        <f t="shared" si="38"/>
        <v>12065</v>
      </c>
      <c r="F183" s="13">
        <f t="shared" si="48"/>
        <v>0.35</v>
      </c>
      <c r="G183" s="12">
        <f t="shared" si="39"/>
        <v>0.3334254143646409</v>
      </c>
      <c r="H183" s="10">
        <f t="shared" si="49"/>
        <v>18100</v>
      </c>
      <c r="I183" s="10">
        <f t="shared" si="50"/>
        <v>700</v>
      </c>
      <c r="J183" s="10">
        <f>H183*Parameter!$C$4</f>
        <v>2715</v>
      </c>
      <c r="K183" s="10">
        <f>(H183+I183*0)*Parameter!$C$6</f>
        <v>3620</v>
      </c>
      <c r="L183" s="10">
        <f t="shared" si="40"/>
        <v>12465</v>
      </c>
      <c r="M183" s="13">
        <f t="shared" si="51"/>
        <v>0.35</v>
      </c>
      <c r="N183" s="12">
        <f t="shared" si="41"/>
        <v>0.31132596685082875</v>
      </c>
      <c r="O183" s="10">
        <f t="shared" si="52"/>
        <v>18100</v>
      </c>
      <c r="P183" s="10">
        <f>Parameter!$C$7*2+Parameter!$C$8*2</f>
        <v>800</v>
      </c>
      <c r="Q183" s="10">
        <f>O183*Parameter!$C$4</f>
        <v>2715</v>
      </c>
      <c r="R183" s="10">
        <f>(O183+P183*0)*Parameter!$C$6</f>
        <v>3620</v>
      </c>
      <c r="S183" s="10">
        <f t="shared" si="42"/>
        <v>12565</v>
      </c>
      <c r="T183" s="13">
        <f t="shared" si="53"/>
        <v>0.35</v>
      </c>
      <c r="U183" s="12">
        <f t="shared" si="43"/>
        <v>0.30580110497237567</v>
      </c>
      <c r="V183" s="10">
        <f t="shared" si="54"/>
        <v>18100</v>
      </c>
      <c r="W183" s="10">
        <f t="shared" si="55"/>
        <v>400</v>
      </c>
      <c r="X183" s="10">
        <f>V183*Parameter!$C$4</f>
        <v>2715</v>
      </c>
      <c r="Y183" s="10">
        <f>(V183+W183*0)*Parameter!$C$6</f>
        <v>3620</v>
      </c>
      <c r="Z183" s="10">
        <f t="shared" si="44"/>
        <v>12165</v>
      </c>
      <c r="AA183" s="13">
        <f t="shared" si="56"/>
        <v>0.35</v>
      </c>
      <c r="AB183" s="12">
        <f t="shared" si="45"/>
        <v>0.32790055248618782</v>
      </c>
    </row>
    <row r="184" spans="1:28" x14ac:dyDescent="0.2">
      <c r="A184" s="9">
        <f t="shared" si="46"/>
        <v>18200</v>
      </c>
      <c r="B184" s="10">
        <f t="shared" si="47"/>
        <v>300</v>
      </c>
      <c r="C184" s="10">
        <f>A184*Parameter!$C$4</f>
        <v>2730</v>
      </c>
      <c r="D184" s="10">
        <f>(A184+B184*0)*Parameter!$C$6</f>
        <v>3640</v>
      </c>
      <c r="E184" s="10">
        <f t="shared" si="38"/>
        <v>12130</v>
      </c>
      <c r="F184" s="13">
        <f t="shared" si="48"/>
        <v>0.35</v>
      </c>
      <c r="G184" s="12">
        <f t="shared" si="39"/>
        <v>0.3335164835164835</v>
      </c>
      <c r="H184" s="10">
        <f t="shared" si="49"/>
        <v>18200</v>
      </c>
      <c r="I184" s="10">
        <f t="shared" si="50"/>
        <v>700</v>
      </c>
      <c r="J184" s="10">
        <f>H184*Parameter!$C$4</f>
        <v>2730</v>
      </c>
      <c r="K184" s="10">
        <f>(H184+I184*0)*Parameter!$C$6</f>
        <v>3640</v>
      </c>
      <c r="L184" s="10">
        <f t="shared" si="40"/>
        <v>12530</v>
      </c>
      <c r="M184" s="13">
        <f t="shared" si="51"/>
        <v>0.35</v>
      </c>
      <c r="N184" s="12">
        <f t="shared" si="41"/>
        <v>0.31153846153846154</v>
      </c>
      <c r="O184" s="10">
        <f t="shared" si="52"/>
        <v>18200</v>
      </c>
      <c r="P184" s="10">
        <f>Parameter!$C$7*2+Parameter!$C$8*2</f>
        <v>800</v>
      </c>
      <c r="Q184" s="10">
        <f>O184*Parameter!$C$4</f>
        <v>2730</v>
      </c>
      <c r="R184" s="10">
        <f>(O184+P184*0)*Parameter!$C$6</f>
        <v>3640</v>
      </c>
      <c r="S184" s="10">
        <f t="shared" si="42"/>
        <v>12630</v>
      </c>
      <c r="T184" s="13">
        <f t="shared" si="53"/>
        <v>0.35</v>
      </c>
      <c r="U184" s="12">
        <f t="shared" si="43"/>
        <v>0.30604395604395607</v>
      </c>
      <c r="V184" s="10">
        <f t="shared" si="54"/>
        <v>18200</v>
      </c>
      <c r="W184" s="10">
        <f t="shared" si="55"/>
        <v>400</v>
      </c>
      <c r="X184" s="10">
        <f>V184*Parameter!$C$4</f>
        <v>2730</v>
      </c>
      <c r="Y184" s="10">
        <f>(V184+W184*0)*Parameter!$C$6</f>
        <v>3640</v>
      </c>
      <c r="Z184" s="10">
        <f t="shared" si="44"/>
        <v>12230</v>
      </c>
      <c r="AA184" s="13">
        <f t="shared" si="56"/>
        <v>0.35</v>
      </c>
      <c r="AB184" s="12">
        <f t="shared" si="45"/>
        <v>0.32802197802197802</v>
      </c>
    </row>
    <row r="185" spans="1:28" x14ac:dyDescent="0.2">
      <c r="A185" s="9">
        <f t="shared" si="46"/>
        <v>18300</v>
      </c>
      <c r="B185" s="10">
        <f t="shared" si="47"/>
        <v>300</v>
      </c>
      <c r="C185" s="10">
        <f>A185*Parameter!$C$4</f>
        <v>2745</v>
      </c>
      <c r="D185" s="10">
        <f>(A185+B185*0)*Parameter!$C$6</f>
        <v>3660</v>
      </c>
      <c r="E185" s="10">
        <f t="shared" si="38"/>
        <v>12195</v>
      </c>
      <c r="F185" s="13">
        <f t="shared" si="48"/>
        <v>0.35</v>
      </c>
      <c r="G185" s="12">
        <f t="shared" si="39"/>
        <v>0.3336065573770492</v>
      </c>
      <c r="H185" s="10">
        <f t="shared" si="49"/>
        <v>18300</v>
      </c>
      <c r="I185" s="10">
        <f t="shared" si="50"/>
        <v>700</v>
      </c>
      <c r="J185" s="10">
        <f>H185*Parameter!$C$4</f>
        <v>2745</v>
      </c>
      <c r="K185" s="10">
        <f>(H185+I185*0)*Parameter!$C$6</f>
        <v>3660</v>
      </c>
      <c r="L185" s="10">
        <f t="shared" si="40"/>
        <v>12595</v>
      </c>
      <c r="M185" s="13">
        <f t="shared" si="51"/>
        <v>0.35</v>
      </c>
      <c r="N185" s="12">
        <f t="shared" si="41"/>
        <v>0.31174863387978141</v>
      </c>
      <c r="O185" s="10">
        <f t="shared" si="52"/>
        <v>18300</v>
      </c>
      <c r="P185" s="10">
        <f>Parameter!$C$7*2+Parameter!$C$8*2</f>
        <v>800</v>
      </c>
      <c r="Q185" s="10">
        <f>O185*Parameter!$C$4</f>
        <v>2745</v>
      </c>
      <c r="R185" s="10">
        <f>(O185+P185*0)*Parameter!$C$6</f>
        <v>3660</v>
      </c>
      <c r="S185" s="10">
        <f t="shared" si="42"/>
        <v>12695</v>
      </c>
      <c r="T185" s="13">
        <f t="shared" si="53"/>
        <v>0.35</v>
      </c>
      <c r="U185" s="12">
        <f t="shared" si="43"/>
        <v>0.30628415300546447</v>
      </c>
      <c r="V185" s="10">
        <f t="shared" si="54"/>
        <v>18300</v>
      </c>
      <c r="W185" s="10">
        <f t="shared" si="55"/>
        <v>400</v>
      </c>
      <c r="X185" s="10">
        <f>V185*Parameter!$C$4</f>
        <v>2745</v>
      </c>
      <c r="Y185" s="10">
        <f>(V185+W185*0)*Parameter!$C$6</f>
        <v>3660</v>
      </c>
      <c r="Z185" s="10">
        <f t="shared" si="44"/>
        <v>12295</v>
      </c>
      <c r="AA185" s="13">
        <f t="shared" si="56"/>
        <v>0.35</v>
      </c>
      <c r="AB185" s="12">
        <f t="shared" si="45"/>
        <v>0.32814207650273225</v>
      </c>
    </row>
    <row r="186" spans="1:28" x14ac:dyDescent="0.2">
      <c r="A186" s="9">
        <f t="shared" si="46"/>
        <v>18400</v>
      </c>
      <c r="B186" s="10">
        <f t="shared" si="47"/>
        <v>300</v>
      </c>
      <c r="C186" s="10">
        <f>A186*Parameter!$C$4</f>
        <v>2760</v>
      </c>
      <c r="D186" s="10">
        <f>(A186+B186*0)*Parameter!$C$6</f>
        <v>3680</v>
      </c>
      <c r="E186" s="10">
        <f t="shared" si="38"/>
        <v>12260</v>
      </c>
      <c r="F186" s="13">
        <f t="shared" si="48"/>
        <v>0.35</v>
      </c>
      <c r="G186" s="12">
        <f t="shared" si="39"/>
        <v>0.33369565217391306</v>
      </c>
      <c r="H186" s="10">
        <f t="shared" si="49"/>
        <v>18400</v>
      </c>
      <c r="I186" s="10">
        <f t="shared" si="50"/>
        <v>700</v>
      </c>
      <c r="J186" s="10">
        <f>H186*Parameter!$C$4</f>
        <v>2760</v>
      </c>
      <c r="K186" s="10">
        <f>(H186+I186*0)*Parameter!$C$6</f>
        <v>3680</v>
      </c>
      <c r="L186" s="10">
        <f t="shared" si="40"/>
        <v>12660</v>
      </c>
      <c r="M186" s="13">
        <f t="shared" si="51"/>
        <v>0.35</v>
      </c>
      <c r="N186" s="12">
        <f t="shared" si="41"/>
        <v>0.31195652173913041</v>
      </c>
      <c r="O186" s="10">
        <f t="shared" si="52"/>
        <v>18400</v>
      </c>
      <c r="P186" s="10">
        <f>Parameter!$C$7*2+Parameter!$C$8*2</f>
        <v>800</v>
      </c>
      <c r="Q186" s="10">
        <f>O186*Parameter!$C$4</f>
        <v>2760</v>
      </c>
      <c r="R186" s="10">
        <f>(O186+P186*0)*Parameter!$C$6</f>
        <v>3680</v>
      </c>
      <c r="S186" s="10">
        <f t="shared" si="42"/>
        <v>12760</v>
      </c>
      <c r="T186" s="13">
        <f t="shared" si="53"/>
        <v>0.35</v>
      </c>
      <c r="U186" s="12">
        <f t="shared" si="43"/>
        <v>0.30652173913043479</v>
      </c>
      <c r="V186" s="10">
        <f t="shared" si="54"/>
        <v>18400</v>
      </c>
      <c r="W186" s="10">
        <f t="shared" si="55"/>
        <v>400</v>
      </c>
      <c r="X186" s="10">
        <f>V186*Parameter!$C$4</f>
        <v>2760</v>
      </c>
      <c r="Y186" s="10">
        <f>(V186+W186*0)*Parameter!$C$6</f>
        <v>3680</v>
      </c>
      <c r="Z186" s="10">
        <f t="shared" si="44"/>
        <v>12360</v>
      </c>
      <c r="AA186" s="13">
        <f t="shared" si="56"/>
        <v>0.35</v>
      </c>
      <c r="AB186" s="12">
        <f t="shared" si="45"/>
        <v>0.32826086956521738</v>
      </c>
    </row>
    <row r="187" spans="1:28" x14ac:dyDescent="0.2">
      <c r="A187" s="9">
        <f t="shared" si="46"/>
        <v>18500</v>
      </c>
      <c r="B187" s="10">
        <f t="shared" si="47"/>
        <v>300</v>
      </c>
      <c r="C187" s="10">
        <f>A187*Parameter!$C$4</f>
        <v>2775</v>
      </c>
      <c r="D187" s="10">
        <f>(A187+B187*0)*Parameter!$C$6</f>
        <v>3700</v>
      </c>
      <c r="E187" s="10">
        <f t="shared" si="38"/>
        <v>12325</v>
      </c>
      <c r="F187" s="13">
        <f t="shared" si="48"/>
        <v>0.35</v>
      </c>
      <c r="G187" s="12">
        <f t="shared" si="39"/>
        <v>0.33378378378378376</v>
      </c>
      <c r="H187" s="10">
        <f t="shared" si="49"/>
        <v>18500</v>
      </c>
      <c r="I187" s="10">
        <f t="shared" si="50"/>
        <v>700</v>
      </c>
      <c r="J187" s="10">
        <f>H187*Parameter!$C$4</f>
        <v>2775</v>
      </c>
      <c r="K187" s="10">
        <f>(H187+I187*0)*Parameter!$C$6</f>
        <v>3700</v>
      </c>
      <c r="L187" s="10">
        <f t="shared" si="40"/>
        <v>12725</v>
      </c>
      <c r="M187" s="13">
        <f t="shared" si="51"/>
        <v>0.35</v>
      </c>
      <c r="N187" s="12">
        <f t="shared" si="41"/>
        <v>0.31216216216216214</v>
      </c>
      <c r="O187" s="10">
        <f t="shared" si="52"/>
        <v>18500</v>
      </c>
      <c r="P187" s="10">
        <f>Parameter!$C$7*2+Parameter!$C$8*2</f>
        <v>800</v>
      </c>
      <c r="Q187" s="10">
        <f>O187*Parameter!$C$4</f>
        <v>2775</v>
      </c>
      <c r="R187" s="10">
        <f>(O187+P187*0)*Parameter!$C$6</f>
        <v>3700</v>
      </c>
      <c r="S187" s="10">
        <f t="shared" si="42"/>
        <v>12825</v>
      </c>
      <c r="T187" s="13">
        <f t="shared" si="53"/>
        <v>0.35</v>
      </c>
      <c r="U187" s="12">
        <f t="shared" si="43"/>
        <v>0.30675675675675673</v>
      </c>
      <c r="V187" s="10">
        <f t="shared" si="54"/>
        <v>18500</v>
      </c>
      <c r="W187" s="10">
        <f t="shared" si="55"/>
        <v>400</v>
      </c>
      <c r="X187" s="10">
        <f>V187*Parameter!$C$4</f>
        <v>2775</v>
      </c>
      <c r="Y187" s="10">
        <f>(V187+W187*0)*Parameter!$C$6</f>
        <v>3700</v>
      </c>
      <c r="Z187" s="10">
        <f t="shared" si="44"/>
        <v>12425</v>
      </c>
      <c r="AA187" s="13">
        <f t="shared" si="56"/>
        <v>0.35</v>
      </c>
      <c r="AB187" s="12">
        <f t="shared" si="45"/>
        <v>0.32837837837837835</v>
      </c>
    </row>
    <row r="188" spans="1:28" x14ac:dyDescent="0.2">
      <c r="A188" s="9">
        <f t="shared" si="46"/>
        <v>18600</v>
      </c>
      <c r="B188" s="10">
        <f t="shared" si="47"/>
        <v>300</v>
      </c>
      <c r="C188" s="10">
        <f>A188*Parameter!$C$4</f>
        <v>2790</v>
      </c>
      <c r="D188" s="10">
        <f>(A188+B188*0)*Parameter!$C$6</f>
        <v>3720</v>
      </c>
      <c r="E188" s="10">
        <f t="shared" si="38"/>
        <v>12390</v>
      </c>
      <c r="F188" s="13">
        <f t="shared" si="48"/>
        <v>0.35</v>
      </c>
      <c r="G188" s="12">
        <f t="shared" si="39"/>
        <v>0.33387096774193548</v>
      </c>
      <c r="H188" s="10">
        <f t="shared" si="49"/>
        <v>18600</v>
      </c>
      <c r="I188" s="10">
        <f t="shared" si="50"/>
        <v>700</v>
      </c>
      <c r="J188" s="10">
        <f>H188*Parameter!$C$4</f>
        <v>2790</v>
      </c>
      <c r="K188" s="10">
        <f>(H188+I188*0)*Parameter!$C$6</f>
        <v>3720</v>
      </c>
      <c r="L188" s="10">
        <f t="shared" si="40"/>
        <v>12790</v>
      </c>
      <c r="M188" s="13">
        <f t="shared" si="51"/>
        <v>0.35</v>
      </c>
      <c r="N188" s="12">
        <f t="shared" si="41"/>
        <v>0.31236559139784947</v>
      </c>
      <c r="O188" s="10">
        <f t="shared" si="52"/>
        <v>18600</v>
      </c>
      <c r="P188" s="10">
        <f>Parameter!$C$7*2+Parameter!$C$8*2</f>
        <v>800</v>
      </c>
      <c r="Q188" s="10">
        <f>O188*Parameter!$C$4</f>
        <v>2790</v>
      </c>
      <c r="R188" s="10">
        <f>(O188+P188*0)*Parameter!$C$6</f>
        <v>3720</v>
      </c>
      <c r="S188" s="10">
        <f t="shared" si="42"/>
        <v>12890</v>
      </c>
      <c r="T188" s="13">
        <f t="shared" si="53"/>
        <v>0.35</v>
      </c>
      <c r="U188" s="12">
        <f t="shared" si="43"/>
        <v>0.30698924731182797</v>
      </c>
      <c r="V188" s="10">
        <f t="shared" si="54"/>
        <v>18600</v>
      </c>
      <c r="W188" s="10">
        <f t="shared" si="55"/>
        <v>400</v>
      </c>
      <c r="X188" s="10">
        <f>V188*Parameter!$C$4</f>
        <v>2790</v>
      </c>
      <c r="Y188" s="10">
        <f>(V188+W188*0)*Parameter!$C$6</f>
        <v>3720</v>
      </c>
      <c r="Z188" s="10">
        <f t="shared" si="44"/>
        <v>12490</v>
      </c>
      <c r="AA188" s="13">
        <f t="shared" si="56"/>
        <v>0.35</v>
      </c>
      <c r="AB188" s="12">
        <f t="shared" si="45"/>
        <v>0.32849462365591398</v>
      </c>
    </row>
    <row r="189" spans="1:28" x14ac:dyDescent="0.2">
      <c r="A189" s="9">
        <f t="shared" si="46"/>
        <v>18700</v>
      </c>
      <c r="B189" s="10">
        <f t="shared" si="47"/>
        <v>300</v>
      </c>
      <c r="C189" s="10">
        <f>A189*Parameter!$C$4</f>
        <v>2805</v>
      </c>
      <c r="D189" s="10">
        <f>(A189+B189*0)*Parameter!$C$6</f>
        <v>3740</v>
      </c>
      <c r="E189" s="10">
        <f t="shared" si="38"/>
        <v>12455</v>
      </c>
      <c r="F189" s="13">
        <f t="shared" si="48"/>
        <v>0.35</v>
      </c>
      <c r="G189" s="12">
        <f t="shared" si="39"/>
        <v>0.33395721925133692</v>
      </c>
      <c r="H189" s="10">
        <f t="shared" si="49"/>
        <v>18700</v>
      </c>
      <c r="I189" s="10">
        <f t="shared" si="50"/>
        <v>700</v>
      </c>
      <c r="J189" s="10">
        <f>H189*Parameter!$C$4</f>
        <v>2805</v>
      </c>
      <c r="K189" s="10">
        <f>(H189+I189*0)*Parameter!$C$6</f>
        <v>3740</v>
      </c>
      <c r="L189" s="10">
        <f t="shared" si="40"/>
        <v>12855</v>
      </c>
      <c r="M189" s="13">
        <f t="shared" si="51"/>
        <v>0.35</v>
      </c>
      <c r="N189" s="12">
        <f t="shared" si="41"/>
        <v>0.31256684491978609</v>
      </c>
      <c r="O189" s="10">
        <f t="shared" si="52"/>
        <v>18700</v>
      </c>
      <c r="P189" s="10">
        <f>Parameter!$C$7*2+Parameter!$C$8*2</f>
        <v>800</v>
      </c>
      <c r="Q189" s="10">
        <f>O189*Parameter!$C$4</f>
        <v>2805</v>
      </c>
      <c r="R189" s="10">
        <f>(O189+P189*0)*Parameter!$C$6</f>
        <v>3740</v>
      </c>
      <c r="S189" s="10">
        <f t="shared" si="42"/>
        <v>12955</v>
      </c>
      <c r="T189" s="13">
        <f t="shared" si="53"/>
        <v>0.35</v>
      </c>
      <c r="U189" s="12">
        <f t="shared" si="43"/>
        <v>0.30721925133689837</v>
      </c>
      <c r="V189" s="10">
        <f t="shared" si="54"/>
        <v>18700</v>
      </c>
      <c r="W189" s="10">
        <f t="shared" si="55"/>
        <v>400</v>
      </c>
      <c r="X189" s="10">
        <f>V189*Parameter!$C$4</f>
        <v>2805</v>
      </c>
      <c r="Y189" s="10">
        <f>(V189+W189*0)*Parameter!$C$6</f>
        <v>3740</v>
      </c>
      <c r="Z189" s="10">
        <f t="shared" si="44"/>
        <v>12555</v>
      </c>
      <c r="AA189" s="13">
        <f t="shared" si="56"/>
        <v>0.35</v>
      </c>
      <c r="AB189" s="12">
        <f t="shared" si="45"/>
        <v>0.3286096256684492</v>
      </c>
    </row>
    <row r="190" spans="1:28" x14ac:dyDescent="0.2">
      <c r="A190" s="9">
        <f t="shared" si="46"/>
        <v>18800</v>
      </c>
      <c r="B190" s="10">
        <f t="shared" si="47"/>
        <v>300</v>
      </c>
      <c r="C190" s="10">
        <f>A190*Parameter!$C$4</f>
        <v>2820</v>
      </c>
      <c r="D190" s="10">
        <f>(A190+B190*0)*Parameter!$C$6</f>
        <v>3760</v>
      </c>
      <c r="E190" s="10">
        <f t="shared" si="38"/>
        <v>12520</v>
      </c>
      <c r="F190" s="13">
        <f t="shared" si="48"/>
        <v>0.35</v>
      </c>
      <c r="G190" s="12">
        <f t="shared" si="39"/>
        <v>0.33404255319148934</v>
      </c>
      <c r="H190" s="10">
        <f t="shared" si="49"/>
        <v>18800</v>
      </c>
      <c r="I190" s="10">
        <f t="shared" si="50"/>
        <v>700</v>
      </c>
      <c r="J190" s="10">
        <f>H190*Parameter!$C$4</f>
        <v>2820</v>
      </c>
      <c r="K190" s="10">
        <f>(H190+I190*0)*Parameter!$C$6</f>
        <v>3760</v>
      </c>
      <c r="L190" s="10">
        <f t="shared" si="40"/>
        <v>12920</v>
      </c>
      <c r="M190" s="13">
        <f t="shared" si="51"/>
        <v>0.35</v>
      </c>
      <c r="N190" s="12">
        <f t="shared" si="41"/>
        <v>0.31276595744680852</v>
      </c>
      <c r="O190" s="10">
        <f t="shared" si="52"/>
        <v>18800</v>
      </c>
      <c r="P190" s="10">
        <f>Parameter!$C$7*2+Parameter!$C$8*2</f>
        <v>800</v>
      </c>
      <c r="Q190" s="10">
        <f>O190*Parameter!$C$4</f>
        <v>2820</v>
      </c>
      <c r="R190" s="10">
        <f>(O190+P190*0)*Parameter!$C$6</f>
        <v>3760</v>
      </c>
      <c r="S190" s="10">
        <f t="shared" si="42"/>
        <v>13020</v>
      </c>
      <c r="T190" s="13">
        <f t="shared" si="53"/>
        <v>0.35</v>
      </c>
      <c r="U190" s="12">
        <f t="shared" si="43"/>
        <v>0.30744680851063833</v>
      </c>
      <c r="V190" s="10">
        <f t="shared" si="54"/>
        <v>18800</v>
      </c>
      <c r="W190" s="10">
        <f t="shared" si="55"/>
        <v>400</v>
      </c>
      <c r="X190" s="10">
        <f>V190*Parameter!$C$4</f>
        <v>2820</v>
      </c>
      <c r="Y190" s="10">
        <f>(V190+W190*0)*Parameter!$C$6</f>
        <v>3760</v>
      </c>
      <c r="Z190" s="10">
        <f t="shared" si="44"/>
        <v>12620</v>
      </c>
      <c r="AA190" s="13">
        <f t="shared" si="56"/>
        <v>0.35</v>
      </c>
      <c r="AB190" s="12">
        <f t="shared" si="45"/>
        <v>0.32872340425531915</v>
      </c>
    </row>
    <row r="191" spans="1:28" x14ac:dyDescent="0.2">
      <c r="A191" s="9">
        <f t="shared" si="46"/>
        <v>18900</v>
      </c>
      <c r="B191" s="10">
        <f t="shared" si="47"/>
        <v>300</v>
      </c>
      <c r="C191" s="10">
        <f>A191*Parameter!$C$4</f>
        <v>2835</v>
      </c>
      <c r="D191" s="10">
        <f>(A191+B191*0)*Parameter!$C$6</f>
        <v>3780</v>
      </c>
      <c r="E191" s="10">
        <f t="shared" si="38"/>
        <v>12585</v>
      </c>
      <c r="F191" s="13">
        <f t="shared" si="48"/>
        <v>0.35</v>
      </c>
      <c r="G191" s="12">
        <f t="shared" si="39"/>
        <v>0.33412698412698411</v>
      </c>
      <c r="H191" s="10">
        <f t="shared" si="49"/>
        <v>18900</v>
      </c>
      <c r="I191" s="10">
        <f t="shared" si="50"/>
        <v>700</v>
      </c>
      <c r="J191" s="10">
        <f>H191*Parameter!$C$4</f>
        <v>2835</v>
      </c>
      <c r="K191" s="10">
        <f>(H191+I191*0)*Parameter!$C$6</f>
        <v>3780</v>
      </c>
      <c r="L191" s="10">
        <f t="shared" si="40"/>
        <v>12985</v>
      </c>
      <c r="M191" s="13">
        <f t="shared" si="51"/>
        <v>0.35</v>
      </c>
      <c r="N191" s="12">
        <f t="shared" si="41"/>
        <v>0.31296296296296294</v>
      </c>
      <c r="O191" s="10">
        <f t="shared" si="52"/>
        <v>18900</v>
      </c>
      <c r="P191" s="10">
        <f>Parameter!$C$7*2+Parameter!$C$8*2</f>
        <v>800</v>
      </c>
      <c r="Q191" s="10">
        <f>O191*Parameter!$C$4</f>
        <v>2835</v>
      </c>
      <c r="R191" s="10">
        <f>(O191+P191*0)*Parameter!$C$6</f>
        <v>3780</v>
      </c>
      <c r="S191" s="10">
        <f t="shared" si="42"/>
        <v>13085</v>
      </c>
      <c r="T191" s="13">
        <f t="shared" si="53"/>
        <v>0.35</v>
      </c>
      <c r="U191" s="12">
        <f t="shared" si="43"/>
        <v>0.30767195767195765</v>
      </c>
      <c r="V191" s="10">
        <f t="shared" si="54"/>
        <v>18900</v>
      </c>
      <c r="W191" s="10">
        <f t="shared" si="55"/>
        <v>400</v>
      </c>
      <c r="X191" s="10">
        <f>V191*Parameter!$C$4</f>
        <v>2835</v>
      </c>
      <c r="Y191" s="10">
        <f>(V191+W191*0)*Parameter!$C$6</f>
        <v>3780</v>
      </c>
      <c r="Z191" s="10">
        <f t="shared" si="44"/>
        <v>12685</v>
      </c>
      <c r="AA191" s="13">
        <f t="shared" si="56"/>
        <v>0.35</v>
      </c>
      <c r="AB191" s="12">
        <f t="shared" si="45"/>
        <v>0.32883597883597881</v>
      </c>
    </row>
    <row r="192" spans="1:28" x14ac:dyDescent="0.2">
      <c r="A192" s="9">
        <f t="shared" si="46"/>
        <v>19000</v>
      </c>
      <c r="B192" s="10">
        <f t="shared" si="47"/>
        <v>300</v>
      </c>
      <c r="C192" s="10">
        <f>A192*Parameter!$C$4</f>
        <v>2850</v>
      </c>
      <c r="D192" s="10">
        <f>(A192+B192*0)*Parameter!$C$6</f>
        <v>3800</v>
      </c>
      <c r="E192" s="10">
        <f t="shared" si="38"/>
        <v>12650</v>
      </c>
      <c r="F192" s="13">
        <f t="shared" si="48"/>
        <v>0.35</v>
      </c>
      <c r="G192" s="12">
        <f t="shared" si="39"/>
        <v>0.33421052631578946</v>
      </c>
      <c r="H192" s="10">
        <f t="shared" si="49"/>
        <v>19000</v>
      </c>
      <c r="I192" s="10">
        <f t="shared" si="50"/>
        <v>700</v>
      </c>
      <c r="J192" s="10">
        <f>H192*Parameter!$C$4</f>
        <v>2850</v>
      </c>
      <c r="K192" s="10">
        <f>(H192+I192*0)*Parameter!$C$6</f>
        <v>3800</v>
      </c>
      <c r="L192" s="10">
        <f t="shared" si="40"/>
        <v>13050</v>
      </c>
      <c r="M192" s="13">
        <f t="shared" si="51"/>
        <v>0.35</v>
      </c>
      <c r="N192" s="12">
        <f t="shared" si="41"/>
        <v>0.31315789473684208</v>
      </c>
      <c r="O192" s="10">
        <f t="shared" si="52"/>
        <v>19000</v>
      </c>
      <c r="P192" s="10">
        <f>Parameter!$C$7*2+Parameter!$C$8*2</f>
        <v>800</v>
      </c>
      <c r="Q192" s="10">
        <f>O192*Parameter!$C$4</f>
        <v>2850</v>
      </c>
      <c r="R192" s="10">
        <f>(O192+P192*0)*Parameter!$C$6</f>
        <v>3800</v>
      </c>
      <c r="S192" s="10">
        <f t="shared" si="42"/>
        <v>13150</v>
      </c>
      <c r="T192" s="13">
        <f t="shared" si="53"/>
        <v>0.35</v>
      </c>
      <c r="U192" s="12">
        <f t="shared" si="43"/>
        <v>0.30789473684210528</v>
      </c>
      <c r="V192" s="10">
        <f t="shared" si="54"/>
        <v>19000</v>
      </c>
      <c r="W192" s="10">
        <f t="shared" si="55"/>
        <v>400</v>
      </c>
      <c r="X192" s="10">
        <f>V192*Parameter!$C$4</f>
        <v>2850</v>
      </c>
      <c r="Y192" s="10">
        <f>(V192+W192*0)*Parameter!$C$6</f>
        <v>3800</v>
      </c>
      <c r="Z192" s="10">
        <f t="shared" si="44"/>
        <v>12750</v>
      </c>
      <c r="AA192" s="13">
        <f t="shared" si="56"/>
        <v>0.35</v>
      </c>
      <c r="AB192" s="12">
        <f t="shared" si="45"/>
        <v>0.32894736842105265</v>
      </c>
    </row>
    <row r="193" spans="1:28" x14ac:dyDescent="0.2">
      <c r="A193" s="9">
        <f t="shared" si="46"/>
        <v>19100</v>
      </c>
      <c r="B193" s="10">
        <f t="shared" si="47"/>
        <v>300</v>
      </c>
      <c r="C193" s="10">
        <f>A193*Parameter!$C$4</f>
        <v>2865</v>
      </c>
      <c r="D193" s="10">
        <f>(A193+B193*0)*Parameter!$C$6</f>
        <v>3820</v>
      </c>
      <c r="E193" s="10">
        <f t="shared" si="38"/>
        <v>12715</v>
      </c>
      <c r="F193" s="13">
        <f t="shared" si="48"/>
        <v>0.35</v>
      </c>
      <c r="G193" s="12">
        <f t="shared" si="39"/>
        <v>0.3342931937172775</v>
      </c>
      <c r="H193" s="10">
        <f t="shared" si="49"/>
        <v>19100</v>
      </c>
      <c r="I193" s="10">
        <f t="shared" si="50"/>
        <v>700</v>
      </c>
      <c r="J193" s="10">
        <f>H193*Parameter!$C$4</f>
        <v>2865</v>
      </c>
      <c r="K193" s="10">
        <f>(H193+I193*0)*Parameter!$C$6</f>
        <v>3820</v>
      </c>
      <c r="L193" s="10">
        <f t="shared" si="40"/>
        <v>13115</v>
      </c>
      <c r="M193" s="13">
        <f t="shared" si="51"/>
        <v>0.35</v>
      </c>
      <c r="N193" s="12">
        <f t="shared" si="41"/>
        <v>0.31335078534031413</v>
      </c>
      <c r="O193" s="10">
        <f t="shared" si="52"/>
        <v>19100</v>
      </c>
      <c r="P193" s="10">
        <f>Parameter!$C$7*2+Parameter!$C$8*2</f>
        <v>800</v>
      </c>
      <c r="Q193" s="10">
        <f>O193*Parameter!$C$4</f>
        <v>2865</v>
      </c>
      <c r="R193" s="10">
        <f>(O193+P193*0)*Parameter!$C$6</f>
        <v>3820</v>
      </c>
      <c r="S193" s="10">
        <f t="shared" si="42"/>
        <v>13215</v>
      </c>
      <c r="T193" s="13">
        <f t="shared" si="53"/>
        <v>0.35</v>
      </c>
      <c r="U193" s="12">
        <f t="shared" si="43"/>
        <v>0.30811518324607329</v>
      </c>
      <c r="V193" s="10">
        <f t="shared" si="54"/>
        <v>19100</v>
      </c>
      <c r="W193" s="10">
        <f t="shared" si="55"/>
        <v>400</v>
      </c>
      <c r="X193" s="10">
        <f>V193*Parameter!$C$4</f>
        <v>2865</v>
      </c>
      <c r="Y193" s="10">
        <f>(V193+W193*0)*Parameter!$C$6</f>
        <v>3820</v>
      </c>
      <c r="Z193" s="10">
        <f t="shared" si="44"/>
        <v>12815</v>
      </c>
      <c r="AA193" s="13">
        <f t="shared" si="56"/>
        <v>0.35</v>
      </c>
      <c r="AB193" s="12">
        <f t="shared" si="45"/>
        <v>0.32905759162303666</v>
      </c>
    </row>
    <row r="194" spans="1:28" x14ac:dyDescent="0.2">
      <c r="A194" s="9">
        <f t="shared" si="46"/>
        <v>19200</v>
      </c>
      <c r="B194" s="10">
        <f t="shared" si="47"/>
        <v>300</v>
      </c>
      <c r="C194" s="10">
        <f>A194*Parameter!$C$4</f>
        <v>2880</v>
      </c>
      <c r="D194" s="10">
        <f>(A194+B194*0)*Parameter!$C$6</f>
        <v>3840</v>
      </c>
      <c r="E194" s="10">
        <f t="shared" si="38"/>
        <v>12780</v>
      </c>
      <c r="F194" s="13">
        <f t="shared" si="48"/>
        <v>0.35</v>
      </c>
      <c r="G194" s="12">
        <f t="shared" si="39"/>
        <v>0.33437499999999998</v>
      </c>
      <c r="H194" s="10">
        <f t="shared" si="49"/>
        <v>19200</v>
      </c>
      <c r="I194" s="10">
        <f t="shared" si="50"/>
        <v>700</v>
      </c>
      <c r="J194" s="10">
        <f>H194*Parameter!$C$4</f>
        <v>2880</v>
      </c>
      <c r="K194" s="10">
        <f>(H194+I194*0)*Parameter!$C$6</f>
        <v>3840</v>
      </c>
      <c r="L194" s="10">
        <f t="shared" si="40"/>
        <v>13180</v>
      </c>
      <c r="M194" s="13">
        <f t="shared" si="51"/>
        <v>0.35</v>
      </c>
      <c r="N194" s="12">
        <f t="shared" si="41"/>
        <v>0.31354166666666666</v>
      </c>
      <c r="O194" s="10">
        <f t="shared" si="52"/>
        <v>19200</v>
      </c>
      <c r="P194" s="10">
        <f>Parameter!$C$7*2+Parameter!$C$8*2</f>
        <v>800</v>
      </c>
      <c r="Q194" s="10">
        <f>O194*Parameter!$C$4</f>
        <v>2880</v>
      </c>
      <c r="R194" s="10">
        <f>(O194+P194*0)*Parameter!$C$6</f>
        <v>3840</v>
      </c>
      <c r="S194" s="10">
        <f t="shared" si="42"/>
        <v>13280</v>
      </c>
      <c r="T194" s="13">
        <f t="shared" si="53"/>
        <v>0.35</v>
      </c>
      <c r="U194" s="12">
        <f t="shared" si="43"/>
        <v>0.30833333333333335</v>
      </c>
      <c r="V194" s="10">
        <f t="shared" si="54"/>
        <v>19200</v>
      </c>
      <c r="W194" s="10">
        <f t="shared" si="55"/>
        <v>400</v>
      </c>
      <c r="X194" s="10">
        <f>V194*Parameter!$C$4</f>
        <v>2880</v>
      </c>
      <c r="Y194" s="10">
        <f>(V194+W194*0)*Parameter!$C$6</f>
        <v>3840</v>
      </c>
      <c r="Z194" s="10">
        <f t="shared" si="44"/>
        <v>12880</v>
      </c>
      <c r="AA194" s="13">
        <f t="shared" si="56"/>
        <v>0.35</v>
      </c>
      <c r="AB194" s="12">
        <f t="shared" si="45"/>
        <v>0.32916666666666666</v>
      </c>
    </row>
    <row r="195" spans="1:28" x14ac:dyDescent="0.2">
      <c r="A195" s="9">
        <f t="shared" si="46"/>
        <v>19300</v>
      </c>
      <c r="B195" s="10">
        <f t="shared" si="47"/>
        <v>300</v>
      </c>
      <c r="C195" s="10">
        <f>A195*Parameter!$C$4</f>
        <v>2895</v>
      </c>
      <c r="D195" s="10">
        <f>(A195+B195*0)*Parameter!$C$6</f>
        <v>3860</v>
      </c>
      <c r="E195" s="10">
        <f t="shared" ref="E195:E258" si="57">A195+B195-C195-D195</f>
        <v>12845</v>
      </c>
      <c r="F195" s="13">
        <f t="shared" si="48"/>
        <v>0.35</v>
      </c>
      <c r="G195" s="12">
        <f t="shared" ref="G195:G258" si="58">(C195+D195-B195)/A195</f>
        <v>0.33445595854922278</v>
      </c>
      <c r="H195" s="10">
        <f t="shared" si="49"/>
        <v>19300</v>
      </c>
      <c r="I195" s="10">
        <f t="shared" si="50"/>
        <v>700</v>
      </c>
      <c r="J195" s="10">
        <f>H195*Parameter!$C$4</f>
        <v>2895</v>
      </c>
      <c r="K195" s="10">
        <f>(H195+I195*0)*Parameter!$C$6</f>
        <v>3860</v>
      </c>
      <c r="L195" s="10">
        <f t="shared" ref="L195:L258" si="59">H195+I195-J195-K195</f>
        <v>13245</v>
      </c>
      <c r="M195" s="13">
        <f t="shared" si="51"/>
        <v>0.35</v>
      </c>
      <c r="N195" s="12">
        <f t="shared" ref="N195:N258" si="60">(J195+K195-I195)/H195</f>
        <v>0.31373056994818654</v>
      </c>
      <c r="O195" s="10">
        <f t="shared" si="52"/>
        <v>19300</v>
      </c>
      <c r="P195" s="10">
        <f>Parameter!$C$7*2+Parameter!$C$8*2</f>
        <v>800</v>
      </c>
      <c r="Q195" s="10">
        <f>O195*Parameter!$C$4</f>
        <v>2895</v>
      </c>
      <c r="R195" s="10">
        <f>(O195+P195*0)*Parameter!$C$6</f>
        <v>3860</v>
      </c>
      <c r="S195" s="10">
        <f t="shared" ref="S195:S258" si="61">O195+P195-Q195-R195</f>
        <v>13345</v>
      </c>
      <c r="T195" s="13">
        <f t="shared" si="53"/>
        <v>0.35</v>
      </c>
      <c r="U195" s="12">
        <f t="shared" ref="U195:U258" si="62">(Q195+R195-P195)/O195</f>
        <v>0.30854922279792746</v>
      </c>
      <c r="V195" s="10">
        <f t="shared" si="54"/>
        <v>19300</v>
      </c>
      <c r="W195" s="10">
        <f t="shared" si="55"/>
        <v>400</v>
      </c>
      <c r="X195" s="10">
        <f>V195*Parameter!$C$4</f>
        <v>2895</v>
      </c>
      <c r="Y195" s="10">
        <f>(V195+W195*0)*Parameter!$C$6</f>
        <v>3860</v>
      </c>
      <c r="Z195" s="10">
        <f t="shared" ref="Z195:Z258" si="63">V195+W195-X195-Y195</f>
        <v>12945</v>
      </c>
      <c r="AA195" s="13">
        <f t="shared" si="56"/>
        <v>0.35</v>
      </c>
      <c r="AB195" s="12">
        <f t="shared" ref="AB195:AB258" si="64">(X195+Y195-W195)/V195</f>
        <v>0.32927461139896375</v>
      </c>
    </row>
    <row r="196" spans="1:28" x14ac:dyDescent="0.2">
      <c r="A196" s="9">
        <f t="shared" ref="A196:A259" si="65">A195+100</f>
        <v>19400</v>
      </c>
      <c r="B196" s="10">
        <f t="shared" ref="B196:B259" si="66">B195</f>
        <v>300</v>
      </c>
      <c r="C196" s="10">
        <f>A196*Parameter!$C$4</f>
        <v>2910</v>
      </c>
      <c r="D196" s="10">
        <f>(A196+B196*0)*Parameter!$C$6</f>
        <v>3880</v>
      </c>
      <c r="E196" s="10">
        <f t="shared" si="57"/>
        <v>12910</v>
      </c>
      <c r="F196" s="13">
        <f t="shared" ref="F196:F259" si="67">((C196+D196)-(C195+D195))/(A196-A195)</f>
        <v>0.35</v>
      </c>
      <c r="G196" s="12">
        <f t="shared" si="58"/>
        <v>0.33453608247422678</v>
      </c>
      <c r="H196" s="10">
        <f t="shared" ref="H196:H259" si="68">H195+100</f>
        <v>19400</v>
      </c>
      <c r="I196" s="10">
        <f t="shared" ref="I196:I259" si="69">I195</f>
        <v>700</v>
      </c>
      <c r="J196" s="10">
        <f>H196*Parameter!$C$4</f>
        <v>2910</v>
      </c>
      <c r="K196" s="10">
        <f>(H196+I196*0)*Parameter!$C$6</f>
        <v>3880</v>
      </c>
      <c r="L196" s="10">
        <f t="shared" si="59"/>
        <v>13310</v>
      </c>
      <c r="M196" s="13">
        <f t="shared" ref="M196:M259" si="70">((J196+K196)-(J195+K195))/(H196-H195)</f>
        <v>0.35</v>
      </c>
      <c r="N196" s="12">
        <f t="shared" si="60"/>
        <v>0.31391752577319587</v>
      </c>
      <c r="O196" s="10">
        <f t="shared" ref="O196:O259" si="71">O195+100</f>
        <v>19400</v>
      </c>
      <c r="P196" s="10">
        <f>Parameter!$C$7*2+Parameter!$C$8*2</f>
        <v>800</v>
      </c>
      <c r="Q196" s="10">
        <f>O196*Parameter!$C$4</f>
        <v>2910</v>
      </c>
      <c r="R196" s="10">
        <f>(O196+P196*0)*Parameter!$C$6</f>
        <v>3880</v>
      </c>
      <c r="S196" s="10">
        <f t="shared" si="61"/>
        <v>13410</v>
      </c>
      <c r="T196" s="13">
        <f t="shared" ref="T196:T259" si="72">((Q196+R196)-(Q195+R195))/(O196-O195)</f>
        <v>0.35</v>
      </c>
      <c r="U196" s="12">
        <f t="shared" si="62"/>
        <v>0.30876288659793816</v>
      </c>
      <c r="V196" s="10">
        <f t="shared" ref="V196:V259" si="73">V195+100</f>
        <v>19400</v>
      </c>
      <c r="W196" s="10">
        <f t="shared" ref="W196:W259" si="74">W195</f>
        <v>400</v>
      </c>
      <c r="X196" s="10">
        <f>V196*Parameter!$C$4</f>
        <v>2910</v>
      </c>
      <c r="Y196" s="10">
        <f>(V196+W196*0)*Parameter!$C$6</f>
        <v>3880</v>
      </c>
      <c r="Z196" s="10">
        <f t="shared" si="63"/>
        <v>13010</v>
      </c>
      <c r="AA196" s="13">
        <f t="shared" ref="AA196:AA259" si="75">((X196+Y196)-(X195+Y195))/(V196-V195)</f>
        <v>0.35</v>
      </c>
      <c r="AB196" s="12">
        <f t="shared" si="64"/>
        <v>0.32938144329896907</v>
      </c>
    </row>
    <row r="197" spans="1:28" x14ac:dyDescent="0.2">
      <c r="A197" s="9">
        <f t="shared" si="65"/>
        <v>19500</v>
      </c>
      <c r="B197" s="10">
        <f t="shared" si="66"/>
        <v>300</v>
      </c>
      <c r="C197" s="10">
        <f>A197*Parameter!$C$4</f>
        <v>2925</v>
      </c>
      <c r="D197" s="10">
        <f>(A197+B197*0)*Parameter!$C$6</f>
        <v>3900</v>
      </c>
      <c r="E197" s="10">
        <f t="shared" si="57"/>
        <v>12975</v>
      </c>
      <c r="F197" s="13">
        <f t="shared" si="67"/>
        <v>0.35</v>
      </c>
      <c r="G197" s="12">
        <f t="shared" si="58"/>
        <v>0.33461538461538459</v>
      </c>
      <c r="H197" s="10">
        <f t="shared" si="68"/>
        <v>19500</v>
      </c>
      <c r="I197" s="10">
        <f t="shared" si="69"/>
        <v>700</v>
      </c>
      <c r="J197" s="10">
        <f>H197*Parameter!$C$4</f>
        <v>2925</v>
      </c>
      <c r="K197" s="10">
        <f>(H197+I197*0)*Parameter!$C$6</f>
        <v>3900</v>
      </c>
      <c r="L197" s="10">
        <f t="shared" si="59"/>
        <v>13375</v>
      </c>
      <c r="M197" s="13">
        <f t="shared" si="70"/>
        <v>0.35</v>
      </c>
      <c r="N197" s="12">
        <f t="shared" si="60"/>
        <v>0.3141025641025641</v>
      </c>
      <c r="O197" s="10">
        <f t="shared" si="71"/>
        <v>19500</v>
      </c>
      <c r="P197" s="10">
        <f>Parameter!$C$7*2+Parameter!$C$8*2</f>
        <v>800</v>
      </c>
      <c r="Q197" s="10">
        <f>O197*Parameter!$C$4</f>
        <v>2925</v>
      </c>
      <c r="R197" s="10">
        <f>(O197+P197*0)*Parameter!$C$6</f>
        <v>3900</v>
      </c>
      <c r="S197" s="10">
        <f t="shared" si="61"/>
        <v>13475</v>
      </c>
      <c r="T197" s="13">
        <f t="shared" si="72"/>
        <v>0.35</v>
      </c>
      <c r="U197" s="12">
        <f t="shared" si="62"/>
        <v>0.30897435897435899</v>
      </c>
      <c r="V197" s="10">
        <f t="shared" si="73"/>
        <v>19500</v>
      </c>
      <c r="W197" s="10">
        <f t="shared" si="74"/>
        <v>400</v>
      </c>
      <c r="X197" s="10">
        <f>V197*Parameter!$C$4</f>
        <v>2925</v>
      </c>
      <c r="Y197" s="10">
        <f>(V197+W197*0)*Parameter!$C$6</f>
        <v>3900</v>
      </c>
      <c r="Z197" s="10">
        <f t="shared" si="63"/>
        <v>13075</v>
      </c>
      <c r="AA197" s="13">
        <f t="shared" si="75"/>
        <v>0.35</v>
      </c>
      <c r="AB197" s="12">
        <f t="shared" si="64"/>
        <v>0.32948717948717948</v>
      </c>
    </row>
    <row r="198" spans="1:28" x14ac:dyDescent="0.2">
      <c r="A198" s="9">
        <f t="shared" si="65"/>
        <v>19600</v>
      </c>
      <c r="B198" s="10">
        <f t="shared" si="66"/>
        <v>300</v>
      </c>
      <c r="C198" s="10">
        <f>A198*Parameter!$C$4</f>
        <v>2940</v>
      </c>
      <c r="D198" s="10">
        <f>(A198+B198*0)*Parameter!$C$6</f>
        <v>3920</v>
      </c>
      <c r="E198" s="10">
        <f t="shared" si="57"/>
        <v>13040</v>
      </c>
      <c r="F198" s="13">
        <f t="shared" si="67"/>
        <v>0.35</v>
      </c>
      <c r="G198" s="12">
        <f t="shared" si="58"/>
        <v>0.33469387755102042</v>
      </c>
      <c r="H198" s="10">
        <f t="shared" si="68"/>
        <v>19600</v>
      </c>
      <c r="I198" s="10">
        <f t="shared" si="69"/>
        <v>700</v>
      </c>
      <c r="J198" s="10">
        <f>H198*Parameter!$C$4</f>
        <v>2940</v>
      </c>
      <c r="K198" s="10">
        <f>(H198+I198*0)*Parameter!$C$6</f>
        <v>3920</v>
      </c>
      <c r="L198" s="10">
        <f t="shared" si="59"/>
        <v>13440</v>
      </c>
      <c r="M198" s="13">
        <f t="shared" si="70"/>
        <v>0.35</v>
      </c>
      <c r="N198" s="12">
        <f t="shared" si="60"/>
        <v>0.31428571428571428</v>
      </c>
      <c r="O198" s="10">
        <f t="shared" si="71"/>
        <v>19600</v>
      </c>
      <c r="P198" s="10">
        <f>Parameter!$C$7*2+Parameter!$C$8*2</f>
        <v>800</v>
      </c>
      <c r="Q198" s="10">
        <f>O198*Parameter!$C$4</f>
        <v>2940</v>
      </c>
      <c r="R198" s="10">
        <f>(O198+P198*0)*Parameter!$C$6</f>
        <v>3920</v>
      </c>
      <c r="S198" s="10">
        <f t="shared" si="61"/>
        <v>13540</v>
      </c>
      <c r="T198" s="13">
        <f t="shared" si="72"/>
        <v>0.35</v>
      </c>
      <c r="U198" s="12">
        <f t="shared" si="62"/>
        <v>0.30918367346938774</v>
      </c>
      <c r="V198" s="10">
        <f t="shared" si="73"/>
        <v>19600</v>
      </c>
      <c r="W198" s="10">
        <f t="shared" si="74"/>
        <v>400</v>
      </c>
      <c r="X198" s="10">
        <f>V198*Parameter!$C$4</f>
        <v>2940</v>
      </c>
      <c r="Y198" s="10">
        <f>(V198+W198*0)*Parameter!$C$6</f>
        <v>3920</v>
      </c>
      <c r="Z198" s="10">
        <f t="shared" si="63"/>
        <v>13140</v>
      </c>
      <c r="AA198" s="13">
        <f t="shared" si="75"/>
        <v>0.35</v>
      </c>
      <c r="AB198" s="12">
        <f t="shared" si="64"/>
        <v>0.32959183673469389</v>
      </c>
    </row>
    <row r="199" spans="1:28" x14ac:dyDescent="0.2">
      <c r="A199" s="9">
        <f t="shared" si="65"/>
        <v>19700</v>
      </c>
      <c r="B199" s="10">
        <f t="shared" si="66"/>
        <v>300</v>
      </c>
      <c r="C199" s="10">
        <f>A199*Parameter!$C$4</f>
        <v>2955</v>
      </c>
      <c r="D199" s="10">
        <f>(A199+B199*0)*Parameter!$C$6</f>
        <v>3940</v>
      </c>
      <c r="E199" s="10">
        <f t="shared" si="57"/>
        <v>13105</v>
      </c>
      <c r="F199" s="13">
        <f t="shared" si="67"/>
        <v>0.35</v>
      </c>
      <c r="G199" s="12">
        <f t="shared" si="58"/>
        <v>0.3347715736040609</v>
      </c>
      <c r="H199" s="10">
        <f t="shared" si="68"/>
        <v>19700</v>
      </c>
      <c r="I199" s="10">
        <f t="shared" si="69"/>
        <v>700</v>
      </c>
      <c r="J199" s="10">
        <f>H199*Parameter!$C$4</f>
        <v>2955</v>
      </c>
      <c r="K199" s="10">
        <f>(H199+I199*0)*Parameter!$C$6</f>
        <v>3940</v>
      </c>
      <c r="L199" s="10">
        <f t="shared" si="59"/>
        <v>13505</v>
      </c>
      <c r="M199" s="13">
        <f t="shared" si="70"/>
        <v>0.35</v>
      </c>
      <c r="N199" s="12">
        <f t="shared" si="60"/>
        <v>0.31446700507614211</v>
      </c>
      <c r="O199" s="10">
        <f t="shared" si="71"/>
        <v>19700</v>
      </c>
      <c r="P199" s="10">
        <f>Parameter!$C$7*2+Parameter!$C$8*2</f>
        <v>800</v>
      </c>
      <c r="Q199" s="10">
        <f>O199*Parameter!$C$4</f>
        <v>2955</v>
      </c>
      <c r="R199" s="10">
        <f>(O199+P199*0)*Parameter!$C$6</f>
        <v>3940</v>
      </c>
      <c r="S199" s="10">
        <f t="shared" si="61"/>
        <v>13605</v>
      </c>
      <c r="T199" s="13">
        <f t="shared" si="72"/>
        <v>0.35</v>
      </c>
      <c r="U199" s="12">
        <f t="shared" si="62"/>
        <v>0.30939086294416246</v>
      </c>
      <c r="V199" s="10">
        <f t="shared" si="73"/>
        <v>19700</v>
      </c>
      <c r="W199" s="10">
        <f t="shared" si="74"/>
        <v>400</v>
      </c>
      <c r="X199" s="10">
        <f>V199*Parameter!$C$4</f>
        <v>2955</v>
      </c>
      <c r="Y199" s="10">
        <f>(V199+W199*0)*Parameter!$C$6</f>
        <v>3940</v>
      </c>
      <c r="Z199" s="10">
        <f t="shared" si="63"/>
        <v>13205</v>
      </c>
      <c r="AA199" s="13">
        <f t="shared" si="75"/>
        <v>0.35</v>
      </c>
      <c r="AB199" s="12">
        <f t="shared" si="64"/>
        <v>0.32969543147208119</v>
      </c>
    </row>
    <row r="200" spans="1:28" x14ac:dyDescent="0.2">
      <c r="A200" s="9">
        <f t="shared" si="65"/>
        <v>19800</v>
      </c>
      <c r="B200" s="10">
        <f t="shared" si="66"/>
        <v>300</v>
      </c>
      <c r="C200" s="10">
        <f>A200*Parameter!$C$4</f>
        <v>2970</v>
      </c>
      <c r="D200" s="10">
        <f>(A200+B200*0)*Parameter!$C$6</f>
        <v>3960</v>
      </c>
      <c r="E200" s="10">
        <f t="shared" si="57"/>
        <v>13170</v>
      </c>
      <c r="F200" s="13">
        <f t="shared" si="67"/>
        <v>0.35</v>
      </c>
      <c r="G200" s="12">
        <f t="shared" si="58"/>
        <v>0.33484848484848484</v>
      </c>
      <c r="H200" s="10">
        <f t="shared" si="68"/>
        <v>19800</v>
      </c>
      <c r="I200" s="10">
        <f t="shared" si="69"/>
        <v>700</v>
      </c>
      <c r="J200" s="10">
        <f>H200*Parameter!$C$4</f>
        <v>2970</v>
      </c>
      <c r="K200" s="10">
        <f>(H200+I200*0)*Parameter!$C$6</f>
        <v>3960</v>
      </c>
      <c r="L200" s="10">
        <f t="shared" si="59"/>
        <v>13570</v>
      </c>
      <c r="M200" s="13">
        <f t="shared" si="70"/>
        <v>0.35</v>
      </c>
      <c r="N200" s="12">
        <f t="shared" si="60"/>
        <v>0.31464646464646467</v>
      </c>
      <c r="O200" s="10">
        <f t="shared" si="71"/>
        <v>19800</v>
      </c>
      <c r="P200" s="10">
        <f>Parameter!$C$7*2+Parameter!$C$8*2</f>
        <v>800</v>
      </c>
      <c r="Q200" s="10">
        <f>O200*Parameter!$C$4</f>
        <v>2970</v>
      </c>
      <c r="R200" s="10">
        <f>(O200+P200*0)*Parameter!$C$6</f>
        <v>3960</v>
      </c>
      <c r="S200" s="10">
        <f t="shared" si="61"/>
        <v>13670</v>
      </c>
      <c r="T200" s="13">
        <f t="shared" si="72"/>
        <v>0.35</v>
      </c>
      <c r="U200" s="12">
        <f t="shared" si="62"/>
        <v>0.30959595959595959</v>
      </c>
      <c r="V200" s="10">
        <f t="shared" si="73"/>
        <v>19800</v>
      </c>
      <c r="W200" s="10">
        <f t="shared" si="74"/>
        <v>400</v>
      </c>
      <c r="X200" s="10">
        <f>V200*Parameter!$C$4</f>
        <v>2970</v>
      </c>
      <c r="Y200" s="10">
        <f>(V200+W200*0)*Parameter!$C$6</f>
        <v>3960</v>
      </c>
      <c r="Z200" s="10">
        <f t="shared" si="63"/>
        <v>13270</v>
      </c>
      <c r="AA200" s="13">
        <f t="shared" si="75"/>
        <v>0.35</v>
      </c>
      <c r="AB200" s="12">
        <f t="shared" si="64"/>
        <v>0.32979797979797981</v>
      </c>
    </row>
    <row r="201" spans="1:28" x14ac:dyDescent="0.2">
      <c r="A201" s="9">
        <f t="shared" si="65"/>
        <v>19900</v>
      </c>
      <c r="B201" s="10">
        <f t="shared" si="66"/>
        <v>300</v>
      </c>
      <c r="C201" s="10">
        <f>A201*Parameter!$C$4</f>
        <v>2985</v>
      </c>
      <c r="D201" s="10">
        <f>(A201+B201*0)*Parameter!$C$6</f>
        <v>3980</v>
      </c>
      <c r="E201" s="10">
        <f t="shared" si="57"/>
        <v>13235</v>
      </c>
      <c r="F201" s="13">
        <f t="shared" si="67"/>
        <v>0.35</v>
      </c>
      <c r="G201" s="12">
        <f t="shared" si="58"/>
        <v>0.33492462311557791</v>
      </c>
      <c r="H201" s="10">
        <f t="shared" si="68"/>
        <v>19900</v>
      </c>
      <c r="I201" s="10">
        <f t="shared" si="69"/>
        <v>700</v>
      </c>
      <c r="J201" s="10">
        <f>H201*Parameter!$C$4</f>
        <v>2985</v>
      </c>
      <c r="K201" s="10">
        <f>(H201+I201*0)*Parameter!$C$6</f>
        <v>3980</v>
      </c>
      <c r="L201" s="10">
        <f t="shared" si="59"/>
        <v>13635</v>
      </c>
      <c r="M201" s="13">
        <f t="shared" si="70"/>
        <v>0.35</v>
      </c>
      <c r="N201" s="12">
        <f t="shared" si="60"/>
        <v>0.31482412060301507</v>
      </c>
      <c r="O201" s="10">
        <f t="shared" si="71"/>
        <v>19900</v>
      </c>
      <c r="P201" s="10">
        <f>Parameter!$C$7*2+Parameter!$C$8*2</f>
        <v>800</v>
      </c>
      <c r="Q201" s="10">
        <f>O201*Parameter!$C$4</f>
        <v>2985</v>
      </c>
      <c r="R201" s="10">
        <f>(O201+P201*0)*Parameter!$C$6</f>
        <v>3980</v>
      </c>
      <c r="S201" s="10">
        <f t="shared" si="61"/>
        <v>13735</v>
      </c>
      <c r="T201" s="13">
        <f t="shared" si="72"/>
        <v>0.35</v>
      </c>
      <c r="U201" s="12">
        <f t="shared" si="62"/>
        <v>0.3097989949748744</v>
      </c>
      <c r="V201" s="10">
        <f t="shared" si="73"/>
        <v>19900</v>
      </c>
      <c r="W201" s="10">
        <f t="shared" si="74"/>
        <v>400</v>
      </c>
      <c r="X201" s="10">
        <f>V201*Parameter!$C$4</f>
        <v>2985</v>
      </c>
      <c r="Y201" s="10">
        <f>(V201+W201*0)*Parameter!$C$6</f>
        <v>3980</v>
      </c>
      <c r="Z201" s="10">
        <f t="shared" si="63"/>
        <v>13335</v>
      </c>
      <c r="AA201" s="13">
        <f t="shared" si="75"/>
        <v>0.35</v>
      </c>
      <c r="AB201" s="12">
        <f t="shared" si="64"/>
        <v>0.32989949748743719</v>
      </c>
    </row>
    <row r="202" spans="1:28" x14ac:dyDescent="0.2">
      <c r="A202" s="9">
        <f t="shared" si="65"/>
        <v>20000</v>
      </c>
      <c r="B202" s="10">
        <f t="shared" si="66"/>
        <v>300</v>
      </c>
      <c r="C202" s="10">
        <f>A202*Parameter!$C$4</f>
        <v>3000</v>
      </c>
      <c r="D202" s="10">
        <f>(A202+B202*0)*Parameter!$C$6</f>
        <v>4000</v>
      </c>
      <c r="E202" s="10">
        <f t="shared" si="57"/>
        <v>13300</v>
      </c>
      <c r="F202" s="13">
        <f t="shared" si="67"/>
        <v>0.35</v>
      </c>
      <c r="G202" s="12">
        <f t="shared" si="58"/>
        <v>0.33500000000000002</v>
      </c>
      <c r="H202" s="10">
        <f t="shared" si="68"/>
        <v>20000</v>
      </c>
      <c r="I202" s="10">
        <f t="shared" si="69"/>
        <v>700</v>
      </c>
      <c r="J202" s="10">
        <f>H202*Parameter!$C$4</f>
        <v>3000</v>
      </c>
      <c r="K202" s="10">
        <f>(H202+I202*0)*Parameter!$C$6</f>
        <v>4000</v>
      </c>
      <c r="L202" s="10">
        <f t="shared" si="59"/>
        <v>13700</v>
      </c>
      <c r="M202" s="13">
        <f t="shared" si="70"/>
        <v>0.35</v>
      </c>
      <c r="N202" s="12">
        <f t="shared" si="60"/>
        <v>0.315</v>
      </c>
      <c r="O202" s="10">
        <f t="shared" si="71"/>
        <v>20000</v>
      </c>
      <c r="P202" s="10">
        <f>Parameter!$C$7*2+Parameter!$C$8*2</f>
        <v>800</v>
      </c>
      <c r="Q202" s="10">
        <f>O202*Parameter!$C$4</f>
        <v>3000</v>
      </c>
      <c r="R202" s="10">
        <f>(O202+P202*0)*Parameter!$C$6</f>
        <v>4000</v>
      </c>
      <c r="S202" s="10">
        <f t="shared" si="61"/>
        <v>13800</v>
      </c>
      <c r="T202" s="13">
        <f t="shared" si="72"/>
        <v>0.35</v>
      </c>
      <c r="U202" s="12">
        <f t="shared" si="62"/>
        <v>0.31</v>
      </c>
      <c r="V202" s="10">
        <f t="shared" si="73"/>
        <v>20000</v>
      </c>
      <c r="W202" s="10">
        <f t="shared" si="74"/>
        <v>400</v>
      </c>
      <c r="X202" s="10">
        <f>V202*Parameter!$C$4</f>
        <v>3000</v>
      </c>
      <c r="Y202" s="10">
        <f>(V202+W202*0)*Parameter!$C$6</f>
        <v>4000</v>
      </c>
      <c r="Z202" s="10">
        <f t="shared" si="63"/>
        <v>13400</v>
      </c>
      <c r="AA202" s="13">
        <f t="shared" si="75"/>
        <v>0.35</v>
      </c>
      <c r="AB202" s="12">
        <f t="shared" si="64"/>
        <v>0.33</v>
      </c>
    </row>
    <row r="203" spans="1:28" x14ac:dyDescent="0.2">
      <c r="A203" s="9">
        <f t="shared" si="65"/>
        <v>20100</v>
      </c>
      <c r="B203" s="10">
        <f t="shared" si="66"/>
        <v>300</v>
      </c>
      <c r="C203" s="10">
        <f>A203*Parameter!$C$4</f>
        <v>3015</v>
      </c>
      <c r="D203" s="10">
        <f>(A203+B203*0)*Parameter!$C$6</f>
        <v>4020</v>
      </c>
      <c r="E203" s="10">
        <f t="shared" si="57"/>
        <v>13365</v>
      </c>
      <c r="F203" s="13">
        <f t="shared" si="67"/>
        <v>0.35</v>
      </c>
      <c r="G203" s="12">
        <f t="shared" si="58"/>
        <v>0.33507462686567163</v>
      </c>
      <c r="H203" s="10">
        <f t="shared" si="68"/>
        <v>20100</v>
      </c>
      <c r="I203" s="10">
        <f t="shared" si="69"/>
        <v>700</v>
      </c>
      <c r="J203" s="10">
        <f>H203*Parameter!$C$4</f>
        <v>3015</v>
      </c>
      <c r="K203" s="10">
        <f>(H203+I203*0)*Parameter!$C$6</f>
        <v>4020</v>
      </c>
      <c r="L203" s="10">
        <f t="shared" si="59"/>
        <v>13765</v>
      </c>
      <c r="M203" s="13">
        <f t="shared" si="70"/>
        <v>0.35</v>
      </c>
      <c r="N203" s="12">
        <f t="shared" si="60"/>
        <v>0.31517412935323386</v>
      </c>
      <c r="O203" s="10">
        <f t="shared" si="71"/>
        <v>20100</v>
      </c>
      <c r="P203" s="10">
        <f>Parameter!$C$7*2+Parameter!$C$8*2</f>
        <v>800</v>
      </c>
      <c r="Q203" s="10">
        <f>O203*Parameter!$C$4</f>
        <v>3015</v>
      </c>
      <c r="R203" s="10">
        <f>(O203+P203*0)*Parameter!$C$6</f>
        <v>4020</v>
      </c>
      <c r="S203" s="10">
        <f t="shared" si="61"/>
        <v>13865</v>
      </c>
      <c r="T203" s="13">
        <f t="shared" si="72"/>
        <v>0.35</v>
      </c>
      <c r="U203" s="12">
        <f t="shared" si="62"/>
        <v>0.31019900497512437</v>
      </c>
      <c r="V203" s="10">
        <f t="shared" si="73"/>
        <v>20100</v>
      </c>
      <c r="W203" s="10">
        <f t="shared" si="74"/>
        <v>400</v>
      </c>
      <c r="X203" s="10">
        <f>V203*Parameter!$C$4</f>
        <v>3015</v>
      </c>
      <c r="Y203" s="10">
        <f>(V203+W203*0)*Parameter!$C$6</f>
        <v>4020</v>
      </c>
      <c r="Z203" s="10">
        <f t="shared" si="63"/>
        <v>13465</v>
      </c>
      <c r="AA203" s="13">
        <f t="shared" si="75"/>
        <v>0.35</v>
      </c>
      <c r="AB203" s="12">
        <f t="shared" si="64"/>
        <v>0.3300995024875622</v>
      </c>
    </row>
    <row r="204" spans="1:28" x14ac:dyDescent="0.2">
      <c r="A204" s="9">
        <f t="shared" si="65"/>
        <v>20200</v>
      </c>
      <c r="B204" s="10">
        <f t="shared" si="66"/>
        <v>300</v>
      </c>
      <c r="C204" s="10">
        <f>A204*Parameter!$C$4</f>
        <v>3030</v>
      </c>
      <c r="D204" s="10">
        <f>(A204+B204*0)*Parameter!$C$6</f>
        <v>4040</v>
      </c>
      <c r="E204" s="10">
        <f t="shared" si="57"/>
        <v>13430</v>
      </c>
      <c r="F204" s="13">
        <f t="shared" si="67"/>
        <v>0.35</v>
      </c>
      <c r="G204" s="12">
        <f t="shared" si="58"/>
        <v>0.33514851485148517</v>
      </c>
      <c r="H204" s="10">
        <f t="shared" si="68"/>
        <v>20200</v>
      </c>
      <c r="I204" s="10">
        <f t="shared" si="69"/>
        <v>700</v>
      </c>
      <c r="J204" s="10">
        <f>H204*Parameter!$C$4</f>
        <v>3030</v>
      </c>
      <c r="K204" s="10">
        <f>(H204+I204*0)*Parameter!$C$6</f>
        <v>4040</v>
      </c>
      <c r="L204" s="10">
        <f t="shared" si="59"/>
        <v>13830</v>
      </c>
      <c r="M204" s="13">
        <f t="shared" si="70"/>
        <v>0.35</v>
      </c>
      <c r="N204" s="12">
        <f t="shared" si="60"/>
        <v>0.31534653465346535</v>
      </c>
      <c r="O204" s="10">
        <f t="shared" si="71"/>
        <v>20200</v>
      </c>
      <c r="P204" s="10">
        <f>Parameter!$C$7*2+Parameter!$C$8*2</f>
        <v>800</v>
      </c>
      <c r="Q204" s="10">
        <f>O204*Parameter!$C$4</f>
        <v>3030</v>
      </c>
      <c r="R204" s="10">
        <f>(O204+P204*0)*Parameter!$C$6</f>
        <v>4040</v>
      </c>
      <c r="S204" s="10">
        <f t="shared" si="61"/>
        <v>13930</v>
      </c>
      <c r="T204" s="13">
        <f t="shared" si="72"/>
        <v>0.35</v>
      </c>
      <c r="U204" s="12">
        <f t="shared" si="62"/>
        <v>0.31039603960396039</v>
      </c>
      <c r="V204" s="10">
        <f t="shared" si="73"/>
        <v>20200</v>
      </c>
      <c r="W204" s="10">
        <f t="shared" si="74"/>
        <v>400</v>
      </c>
      <c r="X204" s="10">
        <f>V204*Parameter!$C$4</f>
        <v>3030</v>
      </c>
      <c r="Y204" s="10">
        <f>(V204+W204*0)*Parameter!$C$6</f>
        <v>4040</v>
      </c>
      <c r="Z204" s="10">
        <f t="shared" si="63"/>
        <v>13530</v>
      </c>
      <c r="AA204" s="13">
        <f t="shared" si="75"/>
        <v>0.35</v>
      </c>
      <c r="AB204" s="12">
        <f t="shared" si="64"/>
        <v>0.33019801980198021</v>
      </c>
    </row>
    <row r="205" spans="1:28" x14ac:dyDescent="0.2">
      <c r="A205" s="9">
        <f t="shared" si="65"/>
        <v>20300</v>
      </c>
      <c r="B205" s="10">
        <f t="shared" si="66"/>
        <v>300</v>
      </c>
      <c r="C205" s="10">
        <f>A205*Parameter!$C$4</f>
        <v>3045</v>
      </c>
      <c r="D205" s="10">
        <f>(A205+B205*0)*Parameter!$C$6</f>
        <v>4060</v>
      </c>
      <c r="E205" s="10">
        <f t="shared" si="57"/>
        <v>13495</v>
      </c>
      <c r="F205" s="13">
        <f t="shared" si="67"/>
        <v>0.35</v>
      </c>
      <c r="G205" s="12">
        <f t="shared" si="58"/>
        <v>0.33522167487684729</v>
      </c>
      <c r="H205" s="10">
        <f t="shared" si="68"/>
        <v>20300</v>
      </c>
      <c r="I205" s="10">
        <f t="shared" si="69"/>
        <v>700</v>
      </c>
      <c r="J205" s="10">
        <f>H205*Parameter!$C$4</f>
        <v>3045</v>
      </c>
      <c r="K205" s="10">
        <f>(H205+I205*0)*Parameter!$C$6</f>
        <v>4060</v>
      </c>
      <c r="L205" s="10">
        <f t="shared" si="59"/>
        <v>13895</v>
      </c>
      <c r="M205" s="13">
        <f t="shared" si="70"/>
        <v>0.35</v>
      </c>
      <c r="N205" s="12">
        <f t="shared" si="60"/>
        <v>0.31551724137931036</v>
      </c>
      <c r="O205" s="10">
        <f t="shared" si="71"/>
        <v>20300</v>
      </c>
      <c r="P205" s="10">
        <f>Parameter!$C$7*2+Parameter!$C$8*2</f>
        <v>800</v>
      </c>
      <c r="Q205" s="10">
        <f>O205*Parameter!$C$4</f>
        <v>3045</v>
      </c>
      <c r="R205" s="10">
        <f>(O205+P205*0)*Parameter!$C$6</f>
        <v>4060</v>
      </c>
      <c r="S205" s="10">
        <f t="shared" si="61"/>
        <v>13995</v>
      </c>
      <c r="T205" s="13">
        <f t="shared" si="72"/>
        <v>0.35</v>
      </c>
      <c r="U205" s="12">
        <f t="shared" si="62"/>
        <v>0.31059113300492613</v>
      </c>
      <c r="V205" s="10">
        <f t="shared" si="73"/>
        <v>20300</v>
      </c>
      <c r="W205" s="10">
        <f t="shared" si="74"/>
        <v>400</v>
      </c>
      <c r="X205" s="10">
        <f>V205*Parameter!$C$4</f>
        <v>3045</v>
      </c>
      <c r="Y205" s="10">
        <f>(V205+W205*0)*Parameter!$C$6</f>
        <v>4060</v>
      </c>
      <c r="Z205" s="10">
        <f t="shared" si="63"/>
        <v>13595</v>
      </c>
      <c r="AA205" s="13">
        <f t="shared" si="75"/>
        <v>0.35</v>
      </c>
      <c r="AB205" s="12">
        <f t="shared" si="64"/>
        <v>0.33029556650246306</v>
      </c>
    </row>
    <row r="206" spans="1:28" x14ac:dyDescent="0.2">
      <c r="A206" s="9">
        <f t="shared" si="65"/>
        <v>20400</v>
      </c>
      <c r="B206" s="10">
        <f t="shared" si="66"/>
        <v>300</v>
      </c>
      <c r="C206" s="10">
        <f>A206*Parameter!$C$4</f>
        <v>3060</v>
      </c>
      <c r="D206" s="10">
        <f>(A206+B206*0)*Parameter!$C$6</f>
        <v>4080</v>
      </c>
      <c r="E206" s="10">
        <f t="shared" si="57"/>
        <v>13560</v>
      </c>
      <c r="F206" s="13">
        <f t="shared" si="67"/>
        <v>0.35</v>
      </c>
      <c r="G206" s="12">
        <f t="shared" si="58"/>
        <v>0.3352941176470588</v>
      </c>
      <c r="H206" s="10">
        <f t="shared" si="68"/>
        <v>20400</v>
      </c>
      <c r="I206" s="10">
        <f t="shared" si="69"/>
        <v>700</v>
      </c>
      <c r="J206" s="10">
        <f>H206*Parameter!$C$4</f>
        <v>3060</v>
      </c>
      <c r="K206" s="10">
        <f>(H206+I206*0)*Parameter!$C$6</f>
        <v>4080</v>
      </c>
      <c r="L206" s="10">
        <f t="shared" si="59"/>
        <v>13960</v>
      </c>
      <c r="M206" s="13">
        <f t="shared" si="70"/>
        <v>0.35</v>
      </c>
      <c r="N206" s="12">
        <f t="shared" si="60"/>
        <v>0.31568627450980391</v>
      </c>
      <c r="O206" s="10">
        <f t="shared" si="71"/>
        <v>20400</v>
      </c>
      <c r="P206" s="10">
        <f>Parameter!$C$7*2+Parameter!$C$8*2</f>
        <v>800</v>
      </c>
      <c r="Q206" s="10">
        <f>O206*Parameter!$C$4</f>
        <v>3060</v>
      </c>
      <c r="R206" s="10">
        <f>(O206+P206*0)*Parameter!$C$6</f>
        <v>4080</v>
      </c>
      <c r="S206" s="10">
        <f t="shared" si="61"/>
        <v>14060</v>
      </c>
      <c r="T206" s="13">
        <f t="shared" si="72"/>
        <v>0.35</v>
      </c>
      <c r="U206" s="12">
        <f t="shared" si="62"/>
        <v>0.3107843137254902</v>
      </c>
      <c r="V206" s="10">
        <f t="shared" si="73"/>
        <v>20400</v>
      </c>
      <c r="W206" s="10">
        <f t="shared" si="74"/>
        <v>400</v>
      </c>
      <c r="X206" s="10">
        <f>V206*Parameter!$C$4</f>
        <v>3060</v>
      </c>
      <c r="Y206" s="10">
        <f>(V206+W206*0)*Parameter!$C$6</f>
        <v>4080</v>
      </c>
      <c r="Z206" s="10">
        <f t="shared" si="63"/>
        <v>13660</v>
      </c>
      <c r="AA206" s="13">
        <f t="shared" si="75"/>
        <v>0.35</v>
      </c>
      <c r="AB206" s="12">
        <f t="shared" si="64"/>
        <v>0.33039215686274509</v>
      </c>
    </row>
    <row r="207" spans="1:28" x14ac:dyDescent="0.2">
      <c r="A207" s="9">
        <f t="shared" si="65"/>
        <v>20500</v>
      </c>
      <c r="B207" s="10">
        <f t="shared" si="66"/>
        <v>300</v>
      </c>
      <c r="C207" s="10">
        <f>A207*Parameter!$C$4</f>
        <v>3075</v>
      </c>
      <c r="D207" s="10">
        <f>(A207+B207*0)*Parameter!$C$6</f>
        <v>4100</v>
      </c>
      <c r="E207" s="10">
        <f t="shared" si="57"/>
        <v>13625</v>
      </c>
      <c r="F207" s="13">
        <f t="shared" si="67"/>
        <v>0.35</v>
      </c>
      <c r="G207" s="12">
        <f t="shared" si="58"/>
        <v>0.33536585365853661</v>
      </c>
      <c r="H207" s="10">
        <f t="shared" si="68"/>
        <v>20500</v>
      </c>
      <c r="I207" s="10">
        <f t="shared" si="69"/>
        <v>700</v>
      </c>
      <c r="J207" s="10">
        <f>H207*Parameter!$C$4</f>
        <v>3075</v>
      </c>
      <c r="K207" s="10">
        <f>(H207+I207*0)*Parameter!$C$6</f>
        <v>4100</v>
      </c>
      <c r="L207" s="10">
        <f t="shared" si="59"/>
        <v>14025</v>
      </c>
      <c r="M207" s="13">
        <f t="shared" si="70"/>
        <v>0.35</v>
      </c>
      <c r="N207" s="12">
        <f t="shared" si="60"/>
        <v>0.31585365853658537</v>
      </c>
      <c r="O207" s="10">
        <f t="shared" si="71"/>
        <v>20500</v>
      </c>
      <c r="P207" s="10">
        <f>Parameter!$C$7*2+Parameter!$C$8*2</f>
        <v>800</v>
      </c>
      <c r="Q207" s="10">
        <f>O207*Parameter!$C$4</f>
        <v>3075</v>
      </c>
      <c r="R207" s="10">
        <f>(O207+P207*0)*Parameter!$C$6</f>
        <v>4100</v>
      </c>
      <c r="S207" s="10">
        <f t="shared" si="61"/>
        <v>14125</v>
      </c>
      <c r="T207" s="13">
        <f t="shared" si="72"/>
        <v>0.35</v>
      </c>
      <c r="U207" s="12">
        <f t="shared" si="62"/>
        <v>0.31097560975609756</v>
      </c>
      <c r="V207" s="10">
        <f t="shared" si="73"/>
        <v>20500</v>
      </c>
      <c r="W207" s="10">
        <f t="shared" si="74"/>
        <v>400</v>
      </c>
      <c r="X207" s="10">
        <f>V207*Parameter!$C$4</f>
        <v>3075</v>
      </c>
      <c r="Y207" s="10">
        <f>(V207+W207*0)*Parameter!$C$6</f>
        <v>4100</v>
      </c>
      <c r="Z207" s="10">
        <f t="shared" si="63"/>
        <v>13725</v>
      </c>
      <c r="AA207" s="13">
        <f t="shared" si="75"/>
        <v>0.35</v>
      </c>
      <c r="AB207" s="12">
        <f t="shared" si="64"/>
        <v>0.3304878048780488</v>
      </c>
    </row>
    <row r="208" spans="1:28" x14ac:dyDescent="0.2">
      <c r="A208" s="9">
        <f t="shared" si="65"/>
        <v>20600</v>
      </c>
      <c r="B208" s="10">
        <f t="shared" si="66"/>
        <v>300</v>
      </c>
      <c r="C208" s="10">
        <f>A208*Parameter!$C$4</f>
        <v>3090</v>
      </c>
      <c r="D208" s="10">
        <f>(A208+B208*0)*Parameter!$C$6</f>
        <v>4120</v>
      </c>
      <c r="E208" s="10">
        <f t="shared" si="57"/>
        <v>13690</v>
      </c>
      <c r="F208" s="13">
        <f t="shared" si="67"/>
        <v>0.35</v>
      </c>
      <c r="G208" s="12">
        <f t="shared" si="58"/>
        <v>0.33543689320388348</v>
      </c>
      <c r="H208" s="10">
        <f t="shared" si="68"/>
        <v>20600</v>
      </c>
      <c r="I208" s="10">
        <f t="shared" si="69"/>
        <v>700</v>
      </c>
      <c r="J208" s="10">
        <f>H208*Parameter!$C$4</f>
        <v>3090</v>
      </c>
      <c r="K208" s="10">
        <f>(H208+I208*0)*Parameter!$C$6</f>
        <v>4120</v>
      </c>
      <c r="L208" s="10">
        <f t="shared" si="59"/>
        <v>14090</v>
      </c>
      <c r="M208" s="13">
        <f t="shared" si="70"/>
        <v>0.35</v>
      </c>
      <c r="N208" s="12">
        <f t="shared" si="60"/>
        <v>0.31601941747572815</v>
      </c>
      <c r="O208" s="10">
        <f t="shared" si="71"/>
        <v>20600</v>
      </c>
      <c r="P208" s="10">
        <f>Parameter!$C$7*2+Parameter!$C$8*2</f>
        <v>800</v>
      </c>
      <c r="Q208" s="10">
        <f>O208*Parameter!$C$4</f>
        <v>3090</v>
      </c>
      <c r="R208" s="10">
        <f>(O208+P208*0)*Parameter!$C$6</f>
        <v>4120</v>
      </c>
      <c r="S208" s="10">
        <f t="shared" si="61"/>
        <v>14190</v>
      </c>
      <c r="T208" s="13">
        <f t="shared" si="72"/>
        <v>0.35</v>
      </c>
      <c r="U208" s="12">
        <f t="shared" si="62"/>
        <v>0.31116504854368932</v>
      </c>
      <c r="V208" s="10">
        <f t="shared" si="73"/>
        <v>20600</v>
      </c>
      <c r="W208" s="10">
        <f t="shared" si="74"/>
        <v>400</v>
      </c>
      <c r="X208" s="10">
        <f>V208*Parameter!$C$4</f>
        <v>3090</v>
      </c>
      <c r="Y208" s="10">
        <f>(V208+W208*0)*Parameter!$C$6</f>
        <v>4120</v>
      </c>
      <c r="Z208" s="10">
        <f t="shared" si="63"/>
        <v>13790</v>
      </c>
      <c r="AA208" s="13">
        <f t="shared" si="75"/>
        <v>0.35</v>
      </c>
      <c r="AB208" s="12">
        <f t="shared" si="64"/>
        <v>0.33058252427184465</v>
      </c>
    </row>
    <row r="209" spans="1:28" x14ac:dyDescent="0.2">
      <c r="A209" s="9">
        <f t="shared" si="65"/>
        <v>20700</v>
      </c>
      <c r="B209" s="10">
        <f t="shared" si="66"/>
        <v>300</v>
      </c>
      <c r="C209" s="10">
        <f>A209*Parameter!$C$4</f>
        <v>3105</v>
      </c>
      <c r="D209" s="10">
        <f>(A209+B209*0)*Parameter!$C$6</f>
        <v>4140</v>
      </c>
      <c r="E209" s="10">
        <f t="shared" si="57"/>
        <v>13755</v>
      </c>
      <c r="F209" s="13">
        <f t="shared" si="67"/>
        <v>0.35</v>
      </c>
      <c r="G209" s="12">
        <f t="shared" si="58"/>
        <v>0.33550724637681162</v>
      </c>
      <c r="H209" s="10">
        <f t="shared" si="68"/>
        <v>20700</v>
      </c>
      <c r="I209" s="10">
        <f t="shared" si="69"/>
        <v>700</v>
      </c>
      <c r="J209" s="10">
        <f>H209*Parameter!$C$4</f>
        <v>3105</v>
      </c>
      <c r="K209" s="10">
        <f>(H209+I209*0)*Parameter!$C$6</f>
        <v>4140</v>
      </c>
      <c r="L209" s="10">
        <f t="shared" si="59"/>
        <v>14155</v>
      </c>
      <c r="M209" s="13">
        <f t="shared" si="70"/>
        <v>0.35</v>
      </c>
      <c r="N209" s="12">
        <f t="shared" si="60"/>
        <v>0.31618357487922705</v>
      </c>
      <c r="O209" s="10">
        <f t="shared" si="71"/>
        <v>20700</v>
      </c>
      <c r="P209" s="10">
        <f>Parameter!$C$7*2+Parameter!$C$8*2</f>
        <v>800</v>
      </c>
      <c r="Q209" s="10">
        <f>O209*Parameter!$C$4</f>
        <v>3105</v>
      </c>
      <c r="R209" s="10">
        <f>(O209+P209*0)*Parameter!$C$6</f>
        <v>4140</v>
      </c>
      <c r="S209" s="10">
        <f t="shared" si="61"/>
        <v>14255</v>
      </c>
      <c r="T209" s="13">
        <f t="shared" si="72"/>
        <v>0.35</v>
      </c>
      <c r="U209" s="12">
        <f t="shared" si="62"/>
        <v>0.31135265700483089</v>
      </c>
      <c r="V209" s="10">
        <f t="shared" si="73"/>
        <v>20700</v>
      </c>
      <c r="W209" s="10">
        <f t="shared" si="74"/>
        <v>400</v>
      </c>
      <c r="X209" s="10">
        <f>V209*Parameter!$C$4</f>
        <v>3105</v>
      </c>
      <c r="Y209" s="10">
        <f>(V209+W209*0)*Parameter!$C$6</f>
        <v>4140</v>
      </c>
      <c r="Z209" s="10">
        <f t="shared" si="63"/>
        <v>13855</v>
      </c>
      <c r="AA209" s="13">
        <f t="shared" si="75"/>
        <v>0.35</v>
      </c>
      <c r="AB209" s="12">
        <f t="shared" si="64"/>
        <v>0.33067632850241546</v>
      </c>
    </row>
    <row r="210" spans="1:28" x14ac:dyDescent="0.2">
      <c r="A210" s="9">
        <f t="shared" si="65"/>
        <v>20800</v>
      </c>
      <c r="B210" s="10">
        <f t="shared" si="66"/>
        <v>300</v>
      </c>
      <c r="C210" s="10">
        <f>A210*Parameter!$C$4</f>
        <v>3120</v>
      </c>
      <c r="D210" s="10">
        <f>(A210+B210*0)*Parameter!$C$6</f>
        <v>4160</v>
      </c>
      <c r="E210" s="10">
        <f t="shared" si="57"/>
        <v>13820</v>
      </c>
      <c r="F210" s="13">
        <f t="shared" si="67"/>
        <v>0.35</v>
      </c>
      <c r="G210" s="12">
        <f t="shared" si="58"/>
        <v>0.33557692307692305</v>
      </c>
      <c r="H210" s="10">
        <f t="shared" si="68"/>
        <v>20800</v>
      </c>
      <c r="I210" s="10">
        <f t="shared" si="69"/>
        <v>700</v>
      </c>
      <c r="J210" s="10">
        <f>H210*Parameter!$C$4</f>
        <v>3120</v>
      </c>
      <c r="K210" s="10">
        <f>(H210+I210*0)*Parameter!$C$6</f>
        <v>4160</v>
      </c>
      <c r="L210" s="10">
        <f t="shared" si="59"/>
        <v>14220</v>
      </c>
      <c r="M210" s="13">
        <f t="shared" si="70"/>
        <v>0.35</v>
      </c>
      <c r="N210" s="12">
        <f t="shared" si="60"/>
        <v>0.31634615384615383</v>
      </c>
      <c r="O210" s="10">
        <f t="shared" si="71"/>
        <v>20800</v>
      </c>
      <c r="P210" s="10">
        <f>Parameter!$C$7*2+Parameter!$C$8*2</f>
        <v>800</v>
      </c>
      <c r="Q210" s="10">
        <f>O210*Parameter!$C$4</f>
        <v>3120</v>
      </c>
      <c r="R210" s="10">
        <f>(O210+P210*0)*Parameter!$C$6</f>
        <v>4160</v>
      </c>
      <c r="S210" s="10">
        <f t="shared" si="61"/>
        <v>14320</v>
      </c>
      <c r="T210" s="13">
        <f t="shared" si="72"/>
        <v>0.35</v>
      </c>
      <c r="U210" s="12">
        <f t="shared" si="62"/>
        <v>0.31153846153846154</v>
      </c>
      <c r="V210" s="10">
        <f t="shared" si="73"/>
        <v>20800</v>
      </c>
      <c r="W210" s="10">
        <f t="shared" si="74"/>
        <v>400</v>
      </c>
      <c r="X210" s="10">
        <f>V210*Parameter!$C$4</f>
        <v>3120</v>
      </c>
      <c r="Y210" s="10">
        <f>(V210+W210*0)*Parameter!$C$6</f>
        <v>4160</v>
      </c>
      <c r="Z210" s="10">
        <f t="shared" si="63"/>
        <v>13920</v>
      </c>
      <c r="AA210" s="13">
        <f t="shared" si="75"/>
        <v>0.35</v>
      </c>
      <c r="AB210" s="12">
        <f t="shared" si="64"/>
        <v>0.33076923076923076</v>
      </c>
    </row>
    <row r="211" spans="1:28" x14ac:dyDescent="0.2">
      <c r="A211" s="9">
        <f t="shared" si="65"/>
        <v>20900</v>
      </c>
      <c r="B211" s="10">
        <f t="shared" si="66"/>
        <v>300</v>
      </c>
      <c r="C211" s="10">
        <f>A211*Parameter!$C$4</f>
        <v>3135</v>
      </c>
      <c r="D211" s="10">
        <f>(A211+B211*0)*Parameter!$C$6</f>
        <v>4180</v>
      </c>
      <c r="E211" s="10">
        <f t="shared" si="57"/>
        <v>13885</v>
      </c>
      <c r="F211" s="13">
        <f t="shared" si="67"/>
        <v>0.35</v>
      </c>
      <c r="G211" s="12">
        <f t="shared" si="58"/>
        <v>0.33564593301435408</v>
      </c>
      <c r="H211" s="10">
        <f t="shared" si="68"/>
        <v>20900</v>
      </c>
      <c r="I211" s="10">
        <f t="shared" si="69"/>
        <v>700</v>
      </c>
      <c r="J211" s="10">
        <f>H211*Parameter!$C$4</f>
        <v>3135</v>
      </c>
      <c r="K211" s="10">
        <f>(H211+I211*0)*Parameter!$C$6</f>
        <v>4180</v>
      </c>
      <c r="L211" s="10">
        <f t="shared" si="59"/>
        <v>14285</v>
      </c>
      <c r="M211" s="13">
        <f t="shared" si="70"/>
        <v>0.35</v>
      </c>
      <c r="N211" s="12">
        <f t="shared" si="60"/>
        <v>0.31650717703349285</v>
      </c>
      <c r="O211" s="10">
        <f t="shared" si="71"/>
        <v>20900</v>
      </c>
      <c r="P211" s="10">
        <f>Parameter!$C$7*2+Parameter!$C$8*2</f>
        <v>800</v>
      </c>
      <c r="Q211" s="10">
        <f>O211*Parameter!$C$4</f>
        <v>3135</v>
      </c>
      <c r="R211" s="10">
        <f>(O211+P211*0)*Parameter!$C$6</f>
        <v>4180</v>
      </c>
      <c r="S211" s="10">
        <f t="shared" si="61"/>
        <v>14385</v>
      </c>
      <c r="T211" s="13">
        <f t="shared" si="72"/>
        <v>0.35</v>
      </c>
      <c r="U211" s="12">
        <f t="shared" si="62"/>
        <v>0.31172248803827751</v>
      </c>
      <c r="V211" s="10">
        <f t="shared" si="73"/>
        <v>20900</v>
      </c>
      <c r="W211" s="10">
        <f t="shared" si="74"/>
        <v>400</v>
      </c>
      <c r="X211" s="10">
        <f>V211*Parameter!$C$4</f>
        <v>3135</v>
      </c>
      <c r="Y211" s="10">
        <f>(V211+W211*0)*Parameter!$C$6</f>
        <v>4180</v>
      </c>
      <c r="Z211" s="10">
        <f t="shared" si="63"/>
        <v>13985</v>
      </c>
      <c r="AA211" s="13">
        <f t="shared" si="75"/>
        <v>0.35</v>
      </c>
      <c r="AB211" s="12">
        <f t="shared" si="64"/>
        <v>0.33086124401913874</v>
      </c>
    </row>
    <row r="212" spans="1:28" x14ac:dyDescent="0.2">
      <c r="A212" s="9">
        <f t="shared" si="65"/>
        <v>21000</v>
      </c>
      <c r="B212" s="10">
        <f t="shared" si="66"/>
        <v>300</v>
      </c>
      <c r="C212" s="10">
        <f>A212*Parameter!$C$4</f>
        <v>3150</v>
      </c>
      <c r="D212" s="10">
        <f>(A212+B212*0)*Parameter!$C$6</f>
        <v>4200</v>
      </c>
      <c r="E212" s="10">
        <f t="shared" si="57"/>
        <v>13950</v>
      </c>
      <c r="F212" s="13">
        <f t="shared" si="67"/>
        <v>0.35</v>
      </c>
      <c r="G212" s="12">
        <f t="shared" si="58"/>
        <v>0.33571428571428569</v>
      </c>
      <c r="H212" s="10">
        <f t="shared" si="68"/>
        <v>21000</v>
      </c>
      <c r="I212" s="10">
        <f t="shared" si="69"/>
        <v>700</v>
      </c>
      <c r="J212" s="10">
        <f>H212*Parameter!$C$4</f>
        <v>3150</v>
      </c>
      <c r="K212" s="10">
        <f>(H212+I212*0)*Parameter!$C$6</f>
        <v>4200</v>
      </c>
      <c r="L212" s="10">
        <f t="shared" si="59"/>
        <v>14350</v>
      </c>
      <c r="M212" s="13">
        <f t="shared" si="70"/>
        <v>0.35</v>
      </c>
      <c r="N212" s="12">
        <f t="shared" si="60"/>
        <v>0.31666666666666665</v>
      </c>
      <c r="O212" s="10">
        <f t="shared" si="71"/>
        <v>21000</v>
      </c>
      <c r="P212" s="10">
        <f>Parameter!$C$7*2+Parameter!$C$8*2</f>
        <v>800</v>
      </c>
      <c r="Q212" s="10">
        <f>O212*Parameter!$C$4</f>
        <v>3150</v>
      </c>
      <c r="R212" s="10">
        <f>(O212+P212*0)*Parameter!$C$6</f>
        <v>4200</v>
      </c>
      <c r="S212" s="10">
        <f t="shared" si="61"/>
        <v>14450</v>
      </c>
      <c r="T212" s="13">
        <f t="shared" si="72"/>
        <v>0.35</v>
      </c>
      <c r="U212" s="12">
        <f t="shared" si="62"/>
        <v>0.31190476190476191</v>
      </c>
      <c r="V212" s="10">
        <f t="shared" si="73"/>
        <v>21000</v>
      </c>
      <c r="W212" s="10">
        <f t="shared" si="74"/>
        <v>400</v>
      </c>
      <c r="X212" s="10">
        <f>V212*Parameter!$C$4</f>
        <v>3150</v>
      </c>
      <c r="Y212" s="10">
        <f>(V212+W212*0)*Parameter!$C$6</f>
        <v>4200</v>
      </c>
      <c r="Z212" s="10">
        <f t="shared" si="63"/>
        <v>14050</v>
      </c>
      <c r="AA212" s="13">
        <f t="shared" si="75"/>
        <v>0.35</v>
      </c>
      <c r="AB212" s="12">
        <f t="shared" si="64"/>
        <v>0.33095238095238094</v>
      </c>
    </row>
    <row r="213" spans="1:28" x14ac:dyDescent="0.2">
      <c r="A213" s="9">
        <f t="shared" si="65"/>
        <v>21100</v>
      </c>
      <c r="B213" s="10">
        <f t="shared" si="66"/>
        <v>300</v>
      </c>
      <c r="C213" s="10">
        <f>A213*Parameter!$C$4</f>
        <v>3165</v>
      </c>
      <c r="D213" s="10">
        <f>(A213+B213*0)*Parameter!$C$6</f>
        <v>4220</v>
      </c>
      <c r="E213" s="10">
        <f t="shared" si="57"/>
        <v>14015</v>
      </c>
      <c r="F213" s="13">
        <f t="shared" si="67"/>
        <v>0.35</v>
      </c>
      <c r="G213" s="12">
        <f t="shared" si="58"/>
        <v>0.33578199052132701</v>
      </c>
      <c r="H213" s="10">
        <f t="shared" si="68"/>
        <v>21100</v>
      </c>
      <c r="I213" s="10">
        <f t="shared" si="69"/>
        <v>700</v>
      </c>
      <c r="J213" s="10">
        <f>H213*Parameter!$C$4</f>
        <v>3165</v>
      </c>
      <c r="K213" s="10">
        <f>(H213+I213*0)*Parameter!$C$6</f>
        <v>4220</v>
      </c>
      <c r="L213" s="10">
        <f t="shared" si="59"/>
        <v>14415</v>
      </c>
      <c r="M213" s="13">
        <f t="shared" si="70"/>
        <v>0.35</v>
      </c>
      <c r="N213" s="12">
        <f t="shared" si="60"/>
        <v>0.31682464454976306</v>
      </c>
      <c r="O213" s="10">
        <f t="shared" si="71"/>
        <v>21100</v>
      </c>
      <c r="P213" s="10">
        <f>Parameter!$C$7*2+Parameter!$C$8*2</f>
        <v>800</v>
      </c>
      <c r="Q213" s="10">
        <f>O213*Parameter!$C$4</f>
        <v>3165</v>
      </c>
      <c r="R213" s="10">
        <f>(O213+P213*0)*Parameter!$C$6</f>
        <v>4220</v>
      </c>
      <c r="S213" s="10">
        <f t="shared" si="61"/>
        <v>14515</v>
      </c>
      <c r="T213" s="13">
        <f t="shared" si="72"/>
        <v>0.35</v>
      </c>
      <c r="U213" s="12">
        <f t="shared" si="62"/>
        <v>0.31208530805687201</v>
      </c>
      <c r="V213" s="10">
        <f t="shared" si="73"/>
        <v>21100</v>
      </c>
      <c r="W213" s="10">
        <f t="shared" si="74"/>
        <v>400</v>
      </c>
      <c r="X213" s="10">
        <f>V213*Parameter!$C$4</f>
        <v>3165</v>
      </c>
      <c r="Y213" s="10">
        <f>(V213+W213*0)*Parameter!$C$6</f>
        <v>4220</v>
      </c>
      <c r="Z213" s="10">
        <f t="shared" si="63"/>
        <v>14115</v>
      </c>
      <c r="AA213" s="13">
        <f t="shared" si="75"/>
        <v>0.35</v>
      </c>
      <c r="AB213" s="12">
        <f t="shared" si="64"/>
        <v>0.33104265402843602</v>
      </c>
    </row>
    <row r="214" spans="1:28" x14ac:dyDescent="0.2">
      <c r="A214" s="9">
        <f t="shared" si="65"/>
        <v>21200</v>
      </c>
      <c r="B214" s="10">
        <f t="shared" si="66"/>
        <v>300</v>
      </c>
      <c r="C214" s="10">
        <f>A214*Parameter!$C$4</f>
        <v>3180</v>
      </c>
      <c r="D214" s="10">
        <f>(A214+B214*0)*Parameter!$C$6</f>
        <v>4240</v>
      </c>
      <c r="E214" s="10">
        <f t="shared" si="57"/>
        <v>14080</v>
      </c>
      <c r="F214" s="13">
        <f t="shared" si="67"/>
        <v>0.35</v>
      </c>
      <c r="G214" s="12">
        <f t="shared" si="58"/>
        <v>0.33584905660377357</v>
      </c>
      <c r="H214" s="10">
        <f t="shared" si="68"/>
        <v>21200</v>
      </c>
      <c r="I214" s="10">
        <f t="shared" si="69"/>
        <v>700</v>
      </c>
      <c r="J214" s="10">
        <f>H214*Parameter!$C$4</f>
        <v>3180</v>
      </c>
      <c r="K214" s="10">
        <f>(H214+I214*0)*Parameter!$C$6</f>
        <v>4240</v>
      </c>
      <c r="L214" s="10">
        <f t="shared" si="59"/>
        <v>14480</v>
      </c>
      <c r="M214" s="13">
        <f t="shared" si="70"/>
        <v>0.35</v>
      </c>
      <c r="N214" s="12">
        <f t="shared" si="60"/>
        <v>0.31698113207547168</v>
      </c>
      <c r="O214" s="10">
        <f t="shared" si="71"/>
        <v>21200</v>
      </c>
      <c r="P214" s="10">
        <f>Parameter!$C$7*2+Parameter!$C$8*2</f>
        <v>800</v>
      </c>
      <c r="Q214" s="10">
        <f>O214*Parameter!$C$4</f>
        <v>3180</v>
      </c>
      <c r="R214" s="10">
        <f>(O214+P214*0)*Parameter!$C$6</f>
        <v>4240</v>
      </c>
      <c r="S214" s="10">
        <f t="shared" si="61"/>
        <v>14580</v>
      </c>
      <c r="T214" s="13">
        <f t="shared" si="72"/>
        <v>0.35</v>
      </c>
      <c r="U214" s="12">
        <f t="shared" si="62"/>
        <v>0.31226415094339621</v>
      </c>
      <c r="V214" s="10">
        <f t="shared" si="73"/>
        <v>21200</v>
      </c>
      <c r="W214" s="10">
        <f t="shared" si="74"/>
        <v>400</v>
      </c>
      <c r="X214" s="10">
        <f>V214*Parameter!$C$4</f>
        <v>3180</v>
      </c>
      <c r="Y214" s="10">
        <f>(V214+W214*0)*Parameter!$C$6</f>
        <v>4240</v>
      </c>
      <c r="Z214" s="10">
        <f t="shared" si="63"/>
        <v>14180</v>
      </c>
      <c r="AA214" s="13">
        <f t="shared" si="75"/>
        <v>0.35</v>
      </c>
      <c r="AB214" s="12">
        <f t="shared" si="64"/>
        <v>0.3311320754716981</v>
      </c>
    </row>
    <row r="215" spans="1:28" x14ac:dyDescent="0.2">
      <c r="A215" s="9">
        <f t="shared" si="65"/>
        <v>21300</v>
      </c>
      <c r="B215" s="10">
        <f t="shared" si="66"/>
        <v>300</v>
      </c>
      <c r="C215" s="10">
        <f>A215*Parameter!$C$4</f>
        <v>3195</v>
      </c>
      <c r="D215" s="10">
        <f>(A215+B215*0)*Parameter!$C$6</f>
        <v>4260</v>
      </c>
      <c r="E215" s="10">
        <f t="shared" si="57"/>
        <v>14145</v>
      </c>
      <c r="F215" s="13">
        <f t="shared" si="67"/>
        <v>0.35</v>
      </c>
      <c r="G215" s="12">
        <f t="shared" si="58"/>
        <v>0.33591549295774648</v>
      </c>
      <c r="H215" s="10">
        <f t="shared" si="68"/>
        <v>21300</v>
      </c>
      <c r="I215" s="10">
        <f t="shared" si="69"/>
        <v>700</v>
      </c>
      <c r="J215" s="10">
        <f>H215*Parameter!$C$4</f>
        <v>3195</v>
      </c>
      <c r="K215" s="10">
        <f>(H215+I215*0)*Parameter!$C$6</f>
        <v>4260</v>
      </c>
      <c r="L215" s="10">
        <f t="shared" si="59"/>
        <v>14545</v>
      </c>
      <c r="M215" s="13">
        <f t="shared" si="70"/>
        <v>0.35</v>
      </c>
      <c r="N215" s="12">
        <f t="shared" si="60"/>
        <v>0.31713615023474179</v>
      </c>
      <c r="O215" s="10">
        <f t="shared" si="71"/>
        <v>21300</v>
      </c>
      <c r="P215" s="10">
        <f>Parameter!$C$7*2+Parameter!$C$8*2</f>
        <v>800</v>
      </c>
      <c r="Q215" s="10">
        <f>O215*Parameter!$C$4</f>
        <v>3195</v>
      </c>
      <c r="R215" s="10">
        <f>(O215+P215*0)*Parameter!$C$6</f>
        <v>4260</v>
      </c>
      <c r="S215" s="10">
        <f t="shared" si="61"/>
        <v>14645</v>
      </c>
      <c r="T215" s="13">
        <f t="shared" si="72"/>
        <v>0.35</v>
      </c>
      <c r="U215" s="12">
        <f t="shared" si="62"/>
        <v>0.3124413145539906</v>
      </c>
      <c r="V215" s="10">
        <f t="shared" si="73"/>
        <v>21300</v>
      </c>
      <c r="W215" s="10">
        <f t="shared" si="74"/>
        <v>400</v>
      </c>
      <c r="X215" s="10">
        <f>V215*Parameter!$C$4</f>
        <v>3195</v>
      </c>
      <c r="Y215" s="10">
        <f>(V215+W215*0)*Parameter!$C$6</f>
        <v>4260</v>
      </c>
      <c r="Z215" s="10">
        <f t="shared" si="63"/>
        <v>14245</v>
      </c>
      <c r="AA215" s="13">
        <f t="shared" si="75"/>
        <v>0.35</v>
      </c>
      <c r="AB215" s="12">
        <f t="shared" si="64"/>
        <v>0.33122065727699529</v>
      </c>
    </row>
    <row r="216" spans="1:28" x14ac:dyDescent="0.2">
      <c r="A216" s="9">
        <f t="shared" si="65"/>
        <v>21400</v>
      </c>
      <c r="B216" s="10">
        <f t="shared" si="66"/>
        <v>300</v>
      </c>
      <c r="C216" s="10">
        <f>A216*Parameter!$C$4</f>
        <v>3210</v>
      </c>
      <c r="D216" s="10">
        <f>(A216+B216*0)*Parameter!$C$6</f>
        <v>4280</v>
      </c>
      <c r="E216" s="10">
        <f t="shared" si="57"/>
        <v>14210</v>
      </c>
      <c r="F216" s="13">
        <f t="shared" si="67"/>
        <v>0.35</v>
      </c>
      <c r="G216" s="12">
        <f t="shared" si="58"/>
        <v>0.33598130841121493</v>
      </c>
      <c r="H216" s="10">
        <f t="shared" si="68"/>
        <v>21400</v>
      </c>
      <c r="I216" s="10">
        <f t="shared" si="69"/>
        <v>700</v>
      </c>
      <c r="J216" s="10">
        <f>H216*Parameter!$C$4</f>
        <v>3210</v>
      </c>
      <c r="K216" s="10">
        <f>(H216+I216*0)*Parameter!$C$6</f>
        <v>4280</v>
      </c>
      <c r="L216" s="10">
        <f t="shared" si="59"/>
        <v>14610</v>
      </c>
      <c r="M216" s="13">
        <f t="shared" si="70"/>
        <v>0.35</v>
      </c>
      <c r="N216" s="12">
        <f t="shared" si="60"/>
        <v>0.3172897196261682</v>
      </c>
      <c r="O216" s="10">
        <f t="shared" si="71"/>
        <v>21400</v>
      </c>
      <c r="P216" s="10">
        <f>Parameter!$C$7*2+Parameter!$C$8*2</f>
        <v>800</v>
      </c>
      <c r="Q216" s="10">
        <f>O216*Parameter!$C$4</f>
        <v>3210</v>
      </c>
      <c r="R216" s="10">
        <f>(O216+P216*0)*Parameter!$C$6</f>
        <v>4280</v>
      </c>
      <c r="S216" s="10">
        <f t="shared" si="61"/>
        <v>14710</v>
      </c>
      <c r="T216" s="13">
        <f t="shared" si="72"/>
        <v>0.35</v>
      </c>
      <c r="U216" s="12">
        <f t="shared" si="62"/>
        <v>0.31261682242990652</v>
      </c>
      <c r="V216" s="10">
        <f t="shared" si="73"/>
        <v>21400</v>
      </c>
      <c r="W216" s="10">
        <f t="shared" si="74"/>
        <v>400</v>
      </c>
      <c r="X216" s="10">
        <f>V216*Parameter!$C$4</f>
        <v>3210</v>
      </c>
      <c r="Y216" s="10">
        <f>(V216+W216*0)*Parameter!$C$6</f>
        <v>4280</v>
      </c>
      <c r="Z216" s="10">
        <f t="shared" si="63"/>
        <v>14310</v>
      </c>
      <c r="AA216" s="13">
        <f t="shared" si="75"/>
        <v>0.35</v>
      </c>
      <c r="AB216" s="12">
        <f t="shared" si="64"/>
        <v>0.33130841121495325</v>
      </c>
    </row>
    <row r="217" spans="1:28" x14ac:dyDescent="0.2">
      <c r="A217" s="9">
        <f t="shared" si="65"/>
        <v>21500</v>
      </c>
      <c r="B217" s="10">
        <f t="shared" si="66"/>
        <v>300</v>
      </c>
      <c r="C217" s="10">
        <f>A217*Parameter!$C$4</f>
        <v>3225</v>
      </c>
      <c r="D217" s="10">
        <f>(A217+B217*0)*Parameter!$C$6</f>
        <v>4300</v>
      </c>
      <c r="E217" s="10">
        <f t="shared" si="57"/>
        <v>14275</v>
      </c>
      <c r="F217" s="13">
        <f t="shared" si="67"/>
        <v>0.35</v>
      </c>
      <c r="G217" s="12">
        <f t="shared" si="58"/>
        <v>0.336046511627907</v>
      </c>
      <c r="H217" s="10">
        <f t="shared" si="68"/>
        <v>21500</v>
      </c>
      <c r="I217" s="10">
        <f t="shared" si="69"/>
        <v>700</v>
      </c>
      <c r="J217" s="10">
        <f>H217*Parameter!$C$4</f>
        <v>3225</v>
      </c>
      <c r="K217" s="10">
        <f>(H217+I217*0)*Parameter!$C$6</f>
        <v>4300</v>
      </c>
      <c r="L217" s="10">
        <f t="shared" si="59"/>
        <v>14675</v>
      </c>
      <c r="M217" s="13">
        <f t="shared" si="70"/>
        <v>0.35</v>
      </c>
      <c r="N217" s="12">
        <f t="shared" si="60"/>
        <v>0.3174418604651163</v>
      </c>
      <c r="O217" s="10">
        <f t="shared" si="71"/>
        <v>21500</v>
      </c>
      <c r="P217" s="10">
        <f>Parameter!$C$7*2+Parameter!$C$8*2</f>
        <v>800</v>
      </c>
      <c r="Q217" s="10">
        <f>O217*Parameter!$C$4</f>
        <v>3225</v>
      </c>
      <c r="R217" s="10">
        <f>(O217+P217*0)*Parameter!$C$6</f>
        <v>4300</v>
      </c>
      <c r="S217" s="10">
        <f t="shared" si="61"/>
        <v>14775</v>
      </c>
      <c r="T217" s="13">
        <f t="shared" si="72"/>
        <v>0.35</v>
      </c>
      <c r="U217" s="12">
        <f t="shared" si="62"/>
        <v>0.31279069767441858</v>
      </c>
      <c r="V217" s="10">
        <f t="shared" si="73"/>
        <v>21500</v>
      </c>
      <c r="W217" s="10">
        <f t="shared" si="74"/>
        <v>400</v>
      </c>
      <c r="X217" s="10">
        <f>V217*Parameter!$C$4</f>
        <v>3225</v>
      </c>
      <c r="Y217" s="10">
        <f>(V217+W217*0)*Parameter!$C$6</f>
        <v>4300</v>
      </c>
      <c r="Z217" s="10">
        <f t="shared" si="63"/>
        <v>14375</v>
      </c>
      <c r="AA217" s="13">
        <f t="shared" si="75"/>
        <v>0.35</v>
      </c>
      <c r="AB217" s="12">
        <f t="shared" si="64"/>
        <v>0.33139534883720928</v>
      </c>
    </row>
    <row r="218" spans="1:28" x14ac:dyDescent="0.2">
      <c r="A218" s="9">
        <f t="shared" si="65"/>
        <v>21600</v>
      </c>
      <c r="B218" s="10">
        <f t="shared" si="66"/>
        <v>300</v>
      </c>
      <c r="C218" s="10">
        <f>A218*Parameter!$C$4</f>
        <v>3240</v>
      </c>
      <c r="D218" s="10">
        <f>(A218+B218*0)*Parameter!$C$6</f>
        <v>4320</v>
      </c>
      <c r="E218" s="10">
        <f t="shared" si="57"/>
        <v>14340</v>
      </c>
      <c r="F218" s="13">
        <f t="shared" si="67"/>
        <v>0.35</v>
      </c>
      <c r="G218" s="12">
        <f t="shared" si="58"/>
        <v>0.33611111111111114</v>
      </c>
      <c r="H218" s="10">
        <f t="shared" si="68"/>
        <v>21600</v>
      </c>
      <c r="I218" s="10">
        <f t="shared" si="69"/>
        <v>700</v>
      </c>
      <c r="J218" s="10">
        <f>H218*Parameter!$C$4</f>
        <v>3240</v>
      </c>
      <c r="K218" s="10">
        <f>(H218+I218*0)*Parameter!$C$6</f>
        <v>4320</v>
      </c>
      <c r="L218" s="10">
        <f t="shared" si="59"/>
        <v>14740</v>
      </c>
      <c r="M218" s="13">
        <f t="shared" si="70"/>
        <v>0.35</v>
      </c>
      <c r="N218" s="12">
        <f t="shared" si="60"/>
        <v>0.31759259259259259</v>
      </c>
      <c r="O218" s="10">
        <f t="shared" si="71"/>
        <v>21600</v>
      </c>
      <c r="P218" s="10">
        <f>Parameter!$C$7*2+Parameter!$C$8*2</f>
        <v>800</v>
      </c>
      <c r="Q218" s="10">
        <f>O218*Parameter!$C$4</f>
        <v>3240</v>
      </c>
      <c r="R218" s="10">
        <f>(O218+P218*0)*Parameter!$C$6</f>
        <v>4320</v>
      </c>
      <c r="S218" s="10">
        <f t="shared" si="61"/>
        <v>14840</v>
      </c>
      <c r="T218" s="13">
        <f t="shared" si="72"/>
        <v>0.35</v>
      </c>
      <c r="U218" s="12">
        <f t="shared" si="62"/>
        <v>0.31296296296296294</v>
      </c>
      <c r="V218" s="10">
        <f t="shared" si="73"/>
        <v>21600</v>
      </c>
      <c r="W218" s="10">
        <f t="shared" si="74"/>
        <v>400</v>
      </c>
      <c r="X218" s="10">
        <f>V218*Parameter!$C$4</f>
        <v>3240</v>
      </c>
      <c r="Y218" s="10">
        <f>(V218+W218*0)*Parameter!$C$6</f>
        <v>4320</v>
      </c>
      <c r="Z218" s="10">
        <f t="shared" si="63"/>
        <v>14440</v>
      </c>
      <c r="AA218" s="13">
        <f t="shared" si="75"/>
        <v>0.35</v>
      </c>
      <c r="AB218" s="12">
        <f t="shared" si="64"/>
        <v>0.33148148148148149</v>
      </c>
    </row>
    <row r="219" spans="1:28" x14ac:dyDescent="0.2">
      <c r="A219" s="9">
        <f t="shared" si="65"/>
        <v>21700</v>
      </c>
      <c r="B219" s="10">
        <f t="shared" si="66"/>
        <v>300</v>
      </c>
      <c r="C219" s="10">
        <f>A219*Parameter!$C$4</f>
        <v>3255</v>
      </c>
      <c r="D219" s="10">
        <f>(A219+B219*0)*Parameter!$C$6</f>
        <v>4340</v>
      </c>
      <c r="E219" s="10">
        <f t="shared" si="57"/>
        <v>14405</v>
      </c>
      <c r="F219" s="13">
        <f t="shared" si="67"/>
        <v>0.35</v>
      </c>
      <c r="G219" s="12">
        <f t="shared" si="58"/>
        <v>0.33617511520737325</v>
      </c>
      <c r="H219" s="10">
        <f t="shared" si="68"/>
        <v>21700</v>
      </c>
      <c r="I219" s="10">
        <f t="shared" si="69"/>
        <v>700</v>
      </c>
      <c r="J219" s="10">
        <f>H219*Parameter!$C$4</f>
        <v>3255</v>
      </c>
      <c r="K219" s="10">
        <f>(H219+I219*0)*Parameter!$C$6</f>
        <v>4340</v>
      </c>
      <c r="L219" s="10">
        <f t="shared" si="59"/>
        <v>14805</v>
      </c>
      <c r="M219" s="13">
        <f t="shared" si="70"/>
        <v>0.35</v>
      </c>
      <c r="N219" s="12">
        <f t="shared" si="60"/>
        <v>0.31774193548387097</v>
      </c>
      <c r="O219" s="10">
        <f t="shared" si="71"/>
        <v>21700</v>
      </c>
      <c r="P219" s="10">
        <f>Parameter!$C$7*2+Parameter!$C$8*2</f>
        <v>800</v>
      </c>
      <c r="Q219" s="10">
        <f>O219*Parameter!$C$4</f>
        <v>3255</v>
      </c>
      <c r="R219" s="10">
        <f>(O219+P219*0)*Parameter!$C$6</f>
        <v>4340</v>
      </c>
      <c r="S219" s="10">
        <f t="shared" si="61"/>
        <v>14905</v>
      </c>
      <c r="T219" s="13">
        <f t="shared" si="72"/>
        <v>0.35</v>
      </c>
      <c r="U219" s="12">
        <f t="shared" si="62"/>
        <v>0.31313364055299542</v>
      </c>
      <c r="V219" s="10">
        <f t="shared" si="73"/>
        <v>21700</v>
      </c>
      <c r="W219" s="10">
        <f t="shared" si="74"/>
        <v>400</v>
      </c>
      <c r="X219" s="10">
        <f>V219*Parameter!$C$4</f>
        <v>3255</v>
      </c>
      <c r="Y219" s="10">
        <f>(V219+W219*0)*Parameter!$C$6</f>
        <v>4340</v>
      </c>
      <c r="Z219" s="10">
        <f t="shared" si="63"/>
        <v>14505</v>
      </c>
      <c r="AA219" s="13">
        <f t="shared" si="75"/>
        <v>0.35</v>
      </c>
      <c r="AB219" s="12">
        <f t="shared" si="64"/>
        <v>0.3315668202764977</v>
      </c>
    </row>
    <row r="220" spans="1:28" x14ac:dyDescent="0.2">
      <c r="A220" s="9">
        <f t="shared" si="65"/>
        <v>21800</v>
      </c>
      <c r="B220" s="10">
        <f t="shared" si="66"/>
        <v>300</v>
      </c>
      <c r="C220" s="10">
        <f>A220*Parameter!$C$4</f>
        <v>3270</v>
      </c>
      <c r="D220" s="10">
        <f>(A220+B220*0)*Parameter!$C$6</f>
        <v>4360</v>
      </c>
      <c r="E220" s="10">
        <f t="shared" si="57"/>
        <v>14470</v>
      </c>
      <c r="F220" s="13">
        <f t="shared" si="67"/>
        <v>0.35</v>
      </c>
      <c r="G220" s="12">
        <f t="shared" si="58"/>
        <v>0.33623853211009175</v>
      </c>
      <c r="H220" s="10">
        <f t="shared" si="68"/>
        <v>21800</v>
      </c>
      <c r="I220" s="10">
        <f t="shared" si="69"/>
        <v>700</v>
      </c>
      <c r="J220" s="10">
        <f>H220*Parameter!$C$4</f>
        <v>3270</v>
      </c>
      <c r="K220" s="10">
        <f>(H220+I220*0)*Parameter!$C$6</f>
        <v>4360</v>
      </c>
      <c r="L220" s="10">
        <f t="shared" si="59"/>
        <v>14870</v>
      </c>
      <c r="M220" s="13">
        <f t="shared" si="70"/>
        <v>0.35</v>
      </c>
      <c r="N220" s="12">
        <f t="shared" si="60"/>
        <v>0.31788990825688074</v>
      </c>
      <c r="O220" s="10">
        <f t="shared" si="71"/>
        <v>21800</v>
      </c>
      <c r="P220" s="10">
        <f>Parameter!$C$7*2+Parameter!$C$8*2</f>
        <v>800</v>
      </c>
      <c r="Q220" s="10">
        <f>O220*Parameter!$C$4</f>
        <v>3270</v>
      </c>
      <c r="R220" s="10">
        <f>(O220+P220*0)*Parameter!$C$6</f>
        <v>4360</v>
      </c>
      <c r="S220" s="10">
        <f t="shared" si="61"/>
        <v>14970</v>
      </c>
      <c r="T220" s="13">
        <f t="shared" si="72"/>
        <v>0.35</v>
      </c>
      <c r="U220" s="12">
        <f t="shared" si="62"/>
        <v>0.31330275229357796</v>
      </c>
      <c r="V220" s="10">
        <f t="shared" si="73"/>
        <v>21800</v>
      </c>
      <c r="W220" s="10">
        <f t="shared" si="74"/>
        <v>400</v>
      </c>
      <c r="X220" s="10">
        <f>V220*Parameter!$C$4</f>
        <v>3270</v>
      </c>
      <c r="Y220" s="10">
        <f>(V220+W220*0)*Parameter!$C$6</f>
        <v>4360</v>
      </c>
      <c r="Z220" s="10">
        <f t="shared" si="63"/>
        <v>14570</v>
      </c>
      <c r="AA220" s="13">
        <f t="shared" si="75"/>
        <v>0.35</v>
      </c>
      <c r="AB220" s="12">
        <f t="shared" si="64"/>
        <v>0.33165137614678897</v>
      </c>
    </row>
    <row r="221" spans="1:28" x14ac:dyDescent="0.2">
      <c r="A221" s="9">
        <f t="shared" si="65"/>
        <v>21900</v>
      </c>
      <c r="B221" s="10">
        <f t="shared" si="66"/>
        <v>300</v>
      </c>
      <c r="C221" s="10">
        <f>A221*Parameter!$C$4</f>
        <v>3285</v>
      </c>
      <c r="D221" s="10">
        <f>(A221+B221*0)*Parameter!$C$6</f>
        <v>4380</v>
      </c>
      <c r="E221" s="10">
        <f t="shared" si="57"/>
        <v>14535</v>
      </c>
      <c r="F221" s="13">
        <f t="shared" si="67"/>
        <v>0.35</v>
      </c>
      <c r="G221" s="12">
        <f t="shared" si="58"/>
        <v>0.33630136986301368</v>
      </c>
      <c r="H221" s="10">
        <f t="shared" si="68"/>
        <v>21900</v>
      </c>
      <c r="I221" s="10">
        <f t="shared" si="69"/>
        <v>700</v>
      </c>
      <c r="J221" s="10">
        <f>H221*Parameter!$C$4</f>
        <v>3285</v>
      </c>
      <c r="K221" s="10">
        <f>(H221+I221*0)*Parameter!$C$6</f>
        <v>4380</v>
      </c>
      <c r="L221" s="10">
        <f t="shared" si="59"/>
        <v>14935</v>
      </c>
      <c r="M221" s="13">
        <f t="shared" si="70"/>
        <v>0.35</v>
      </c>
      <c r="N221" s="12">
        <f t="shared" si="60"/>
        <v>0.31803652968036528</v>
      </c>
      <c r="O221" s="10">
        <f t="shared" si="71"/>
        <v>21900</v>
      </c>
      <c r="P221" s="10">
        <f>Parameter!$C$7*2+Parameter!$C$8*2</f>
        <v>800</v>
      </c>
      <c r="Q221" s="10">
        <f>O221*Parameter!$C$4</f>
        <v>3285</v>
      </c>
      <c r="R221" s="10">
        <f>(O221+P221*0)*Parameter!$C$6</f>
        <v>4380</v>
      </c>
      <c r="S221" s="10">
        <f t="shared" si="61"/>
        <v>15035</v>
      </c>
      <c r="T221" s="13">
        <f t="shared" si="72"/>
        <v>0.35</v>
      </c>
      <c r="U221" s="12">
        <f t="shared" si="62"/>
        <v>0.31347031963470318</v>
      </c>
      <c r="V221" s="10">
        <f t="shared" si="73"/>
        <v>21900</v>
      </c>
      <c r="W221" s="10">
        <f t="shared" si="74"/>
        <v>400</v>
      </c>
      <c r="X221" s="10">
        <f>V221*Parameter!$C$4</f>
        <v>3285</v>
      </c>
      <c r="Y221" s="10">
        <f>(V221+W221*0)*Parameter!$C$6</f>
        <v>4380</v>
      </c>
      <c r="Z221" s="10">
        <f t="shared" si="63"/>
        <v>14635</v>
      </c>
      <c r="AA221" s="13">
        <f t="shared" si="75"/>
        <v>0.35</v>
      </c>
      <c r="AB221" s="12">
        <f t="shared" si="64"/>
        <v>0.33173515981735158</v>
      </c>
    </row>
    <row r="222" spans="1:28" x14ac:dyDescent="0.2">
      <c r="A222" s="9">
        <f t="shared" si="65"/>
        <v>22000</v>
      </c>
      <c r="B222" s="10">
        <f t="shared" si="66"/>
        <v>300</v>
      </c>
      <c r="C222" s="10">
        <f>A222*Parameter!$C$4</f>
        <v>3300</v>
      </c>
      <c r="D222" s="10">
        <f>(A222+B222*0)*Parameter!$C$6</f>
        <v>4400</v>
      </c>
      <c r="E222" s="10">
        <f t="shared" si="57"/>
        <v>14600</v>
      </c>
      <c r="F222" s="13">
        <f t="shared" si="67"/>
        <v>0.35</v>
      </c>
      <c r="G222" s="12">
        <f t="shared" si="58"/>
        <v>0.33636363636363636</v>
      </c>
      <c r="H222" s="10">
        <f t="shared" si="68"/>
        <v>22000</v>
      </c>
      <c r="I222" s="10">
        <f t="shared" si="69"/>
        <v>700</v>
      </c>
      <c r="J222" s="10">
        <f>H222*Parameter!$C$4</f>
        <v>3300</v>
      </c>
      <c r="K222" s="10">
        <f>(H222+I222*0)*Parameter!$C$6</f>
        <v>4400</v>
      </c>
      <c r="L222" s="10">
        <f t="shared" si="59"/>
        <v>15000</v>
      </c>
      <c r="M222" s="13">
        <f t="shared" si="70"/>
        <v>0.35</v>
      </c>
      <c r="N222" s="12">
        <f t="shared" si="60"/>
        <v>0.31818181818181818</v>
      </c>
      <c r="O222" s="10">
        <f t="shared" si="71"/>
        <v>22000</v>
      </c>
      <c r="P222" s="10">
        <f>Parameter!$C$7*2+Parameter!$C$8*2</f>
        <v>800</v>
      </c>
      <c r="Q222" s="10">
        <f>O222*Parameter!$C$4</f>
        <v>3300</v>
      </c>
      <c r="R222" s="10">
        <f>(O222+P222*0)*Parameter!$C$6</f>
        <v>4400</v>
      </c>
      <c r="S222" s="10">
        <f t="shared" si="61"/>
        <v>15100</v>
      </c>
      <c r="T222" s="13">
        <f t="shared" si="72"/>
        <v>0.35</v>
      </c>
      <c r="U222" s="12">
        <f t="shared" si="62"/>
        <v>0.31363636363636366</v>
      </c>
      <c r="V222" s="10">
        <f t="shared" si="73"/>
        <v>22000</v>
      </c>
      <c r="W222" s="10">
        <f t="shared" si="74"/>
        <v>400</v>
      </c>
      <c r="X222" s="10">
        <f>V222*Parameter!$C$4</f>
        <v>3300</v>
      </c>
      <c r="Y222" s="10">
        <f>(V222+W222*0)*Parameter!$C$6</f>
        <v>4400</v>
      </c>
      <c r="Z222" s="10">
        <f t="shared" si="63"/>
        <v>14700</v>
      </c>
      <c r="AA222" s="13">
        <f t="shared" si="75"/>
        <v>0.35</v>
      </c>
      <c r="AB222" s="12">
        <f t="shared" si="64"/>
        <v>0.33181818181818185</v>
      </c>
    </row>
    <row r="223" spans="1:28" x14ac:dyDescent="0.2">
      <c r="A223" s="9">
        <f t="shared" si="65"/>
        <v>22100</v>
      </c>
      <c r="B223" s="10">
        <f t="shared" si="66"/>
        <v>300</v>
      </c>
      <c r="C223" s="10">
        <f>A223*Parameter!$C$4</f>
        <v>3315</v>
      </c>
      <c r="D223" s="10">
        <f>(A223+B223*0)*Parameter!$C$6</f>
        <v>4420</v>
      </c>
      <c r="E223" s="10">
        <f t="shared" si="57"/>
        <v>14665</v>
      </c>
      <c r="F223" s="13">
        <f t="shared" si="67"/>
        <v>0.35</v>
      </c>
      <c r="G223" s="12">
        <f t="shared" si="58"/>
        <v>0.33642533936651586</v>
      </c>
      <c r="H223" s="10">
        <f t="shared" si="68"/>
        <v>22100</v>
      </c>
      <c r="I223" s="10">
        <f t="shared" si="69"/>
        <v>700</v>
      </c>
      <c r="J223" s="10">
        <f>H223*Parameter!$C$4</f>
        <v>3315</v>
      </c>
      <c r="K223" s="10">
        <f>(H223+I223*0)*Parameter!$C$6</f>
        <v>4420</v>
      </c>
      <c r="L223" s="10">
        <f t="shared" si="59"/>
        <v>15065</v>
      </c>
      <c r="M223" s="13">
        <f t="shared" si="70"/>
        <v>0.35</v>
      </c>
      <c r="N223" s="12">
        <f t="shared" si="60"/>
        <v>0.3183257918552036</v>
      </c>
      <c r="O223" s="10">
        <f t="shared" si="71"/>
        <v>22100</v>
      </c>
      <c r="P223" s="10">
        <f>Parameter!$C$7*2+Parameter!$C$8*2</f>
        <v>800</v>
      </c>
      <c r="Q223" s="10">
        <f>O223*Parameter!$C$4</f>
        <v>3315</v>
      </c>
      <c r="R223" s="10">
        <f>(O223+P223*0)*Parameter!$C$6</f>
        <v>4420</v>
      </c>
      <c r="S223" s="10">
        <f t="shared" si="61"/>
        <v>15165</v>
      </c>
      <c r="T223" s="13">
        <f t="shared" si="72"/>
        <v>0.35</v>
      </c>
      <c r="U223" s="12">
        <f t="shared" si="62"/>
        <v>0.31380090497737556</v>
      </c>
      <c r="V223" s="10">
        <f t="shared" si="73"/>
        <v>22100</v>
      </c>
      <c r="W223" s="10">
        <f t="shared" si="74"/>
        <v>400</v>
      </c>
      <c r="X223" s="10">
        <f>V223*Parameter!$C$4</f>
        <v>3315</v>
      </c>
      <c r="Y223" s="10">
        <f>(V223+W223*0)*Parameter!$C$6</f>
        <v>4420</v>
      </c>
      <c r="Z223" s="10">
        <f t="shared" si="63"/>
        <v>14765</v>
      </c>
      <c r="AA223" s="13">
        <f t="shared" si="75"/>
        <v>0.35</v>
      </c>
      <c r="AB223" s="12">
        <f t="shared" si="64"/>
        <v>0.33190045248868777</v>
      </c>
    </row>
    <row r="224" spans="1:28" x14ac:dyDescent="0.2">
      <c r="A224" s="9">
        <f t="shared" si="65"/>
        <v>22200</v>
      </c>
      <c r="B224" s="10">
        <f t="shared" si="66"/>
        <v>300</v>
      </c>
      <c r="C224" s="10">
        <f>A224*Parameter!$C$4</f>
        <v>3330</v>
      </c>
      <c r="D224" s="10">
        <f>(A224+B224*0)*Parameter!$C$6</f>
        <v>4440</v>
      </c>
      <c r="E224" s="10">
        <f t="shared" si="57"/>
        <v>14730</v>
      </c>
      <c r="F224" s="13">
        <f t="shared" si="67"/>
        <v>0.35</v>
      </c>
      <c r="G224" s="12">
        <f t="shared" si="58"/>
        <v>0.33648648648648649</v>
      </c>
      <c r="H224" s="10">
        <f t="shared" si="68"/>
        <v>22200</v>
      </c>
      <c r="I224" s="10">
        <f t="shared" si="69"/>
        <v>700</v>
      </c>
      <c r="J224" s="10">
        <f>H224*Parameter!$C$4</f>
        <v>3330</v>
      </c>
      <c r="K224" s="10">
        <f>(H224+I224*0)*Parameter!$C$6</f>
        <v>4440</v>
      </c>
      <c r="L224" s="10">
        <f t="shared" si="59"/>
        <v>15130</v>
      </c>
      <c r="M224" s="13">
        <f t="shared" si="70"/>
        <v>0.35</v>
      </c>
      <c r="N224" s="12">
        <f t="shared" si="60"/>
        <v>0.31846846846846849</v>
      </c>
      <c r="O224" s="10">
        <f t="shared" si="71"/>
        <v>22200</v>
      </c>
      <c r="P224" s="10">
        <f>Parameter!$C$7*2+Parameter!$C$8*2</f>
        <v>800</v>
      </c>
      <c r="Q224" s="10">
        <f>O224*Parameter!$C$4</f>
        <v>3330</v>
      </c>
      <c r="R224" s="10">
        <f>(O224+P224*0)*Parameter!$C$6</f>
        <v>4440</v>
      </c>
      <c r="S224" s="10">
        <f t="shared" si="61"/>
        <v>15230</v>
      </c>
      <c r="T224" s="13">
        <f t="shared" si="72"/>
        <v>0.35</v>
      </c>
      <c r="U224" s="12">
        <f t="shared" si="62"/>
        <v>0.31396396396396398</v>
      </c>
      <c r="V224" s="10">
        <f t="shared" si="73"/>
        <v>22200</v>
      </c>
      <c r="W224" s="10">
        <f t="shared" si="74"/>
        <v>400</v>
      </c>
      <c r="X224" s="10">
        <f>V224*Parameter!$C$4</f>
        <v>3330</v>
      </c>
      <c r="Y224" s="10">
        <f>(V224+W224*0)*Parameter!$C$6</f>
        <v>4440</v>
      </c>
      <c r="Z224" s="10">
        <f t="shared" si="63"/>
        <v>14830</v>
      </c>
      <c r="AA224" s="13">
        <f t="shared" si="75"/>
        <v>0.35</v>
      </c>
      <c r="AB224" s="12">
        <f t="shared" si="64"/>
        <v>0.33198198198198198</v>
      </c>
    </row>
    <row r="225" spans="1:28" x14ac:dyDescent="0.2">
      <c r="A225" s="9">
        <f t="shared" si="65"/>
        <v>22300</v>
      </c>
      <c r="B225" s="10">
        <f t="shared" si="66"/>
        <v>300</v>
      </c>
      <c r="C225" s="10">
        <f>A225*Parameter!$C$4</f>
        <v>3345</v>
      </c>
      <c r="D225" s="10">
        <f>(A225+B225*0)*Parameter!$C$6</f>
        <v>4460</v>
      </c>
      <c r="E225" s="10">
        <f t="shared" si="57"/>
        <v>14795</v>
      </c>
      <c r="F225" s="13">
        <f t="shared" si="67"/>
        <v>0.35</v>
      </c>
      <c r="G225" s="12">
        <f t="shared" si="58"/>
        <v>0.33654708520179372</v>
      </c>
      <c r="H225" s="10">
        <f t="shared" si="68"/>
        <v>22300</v>
      </c>
      <c r="I225" s="10">
        <f t="shared" si="69"/>
        <v>700</v>
      </c>
      <c r="J225" s="10">
        <f>H225*Parameter!$C$4</f>
        <v>3345</v>
      </c>
      <c r="K225" s="10">
        <f>(H225+I225*0)*Parameter!$C$6</f>
        <v>4460</v>
      </c>
      <c r="L225" s="10">
        <f t="shared" si="59"/>
        <v>15195</v>
      </c>
      <c r="M225" s="13">
        <f t="shared" si="70"/>
        <v>0.35</v>
      </c>
      <c r="N225" s="12">
        <f t="shared" si="60"/>
        <v>0.31860986547085202</v>
      </c>
      <c r="O225" s="10">
        <f t="shared" si="71"/>
        <v>22300</v>
      </c>
      <c r="P225" s="10">
        <f>Parameter!$C$7*2+Parameter!$C$8*2</f>
        <v>800</v>
      </c>
      <c r="Q225" s="10">
        <f>O225*Parameter!$C$4</f>
        <v>3345</v>
      </c>
      <c r="R225" s="10">
        <f>(O225+P225*0)*Parameter!$C$6</f>
        <v>4460</v>
      </c>
      <c r="S225" s="10">
        <f t="shared" si="61"/>
        <v>15295</v>
      </c>
      <c r="T225" s="13">
        <f t="shared" si="72"/>
        <v>0.35</v>
      </c>
      <c r="U225" s="12">
        <f t="shared" si="62"/>
        <v>0.31412556053811658</v>
      </c>
      <c r="V225" s="10">
        <f t="shared" si="73"/>
        <v>22300</v>
      </c>
      <c r="W225" s="10">
        <f t="shared" si="74"/>
        <v>400</v>
      </c>
      <c r="X225" s="10">
        <f>V225*Parameter!$C$4</f>
        <v>3345</v>
      </c>
      <c r="Y225" s="10">
        <f>(V225+W225*0)*Parameter!$C$6</f>
        <v>4460</v>
      </c>
      <c r="Z225" s="10">
        <f t="shared" si="63"/>
        <v>14895</v>
      </c>
      <c r="AA225" s="13">
        <f t="shared" si="75"/>
        <v>0.35</v>
      </c>
      <c r="AB225" s="12">
        <f t="shared" si="64"/>
        <v>0.33206278026905828</v>
      </c>
    </row>
    <row r="226" spans="1:28" x14ac:dyDescent="0.2">
      <c r="A226" s="9">
        <f t="shared" si="65"/>
        <v>22400</v>
      </c>
      <c r="B226" s="10">
        <f t="shared" si="66"/>
        <v>300</v>
      </c>
      <c r="C226" s="10">
        <f>A226*Parameter!$C$4</f>
        <v>3360</v>
      </c>
      <c r="D226" s="10">
        <f>(A226+B226*0)*Parameter!$C$6</f>
        <v>4480</v>
      </c>
      <c r="E226" s="10">
        <f t="shared" si="57"/>
        <v>14860</v>
      </c>
      <c r="F226" s="13">
        <f t="shared" si="67"/>
        <v>0.35</v>
      </c>
      <c r="G226" s="12">
        <f t="shared" si="58"/>
        <v>0.33660714285714288</v>
      </c>
      <c r="H226" s="10">
        <f t="shared" si="68"/>
        <v>22400</v>
      </c>
      <c r="I226" s="10">
        <f t="shared" si="69"/>
        <v>700</v>
      </c>
      <c r="J226" s="10">
        <f>H226*Parameter!$C$4</f>
        <v>3360</v>
      </c>
      <c r="K226" s="10">
        <f>(H226+I226*0)*Parameter!$C$6</f>
        <v>4480</v>
      </c>
      <c r="L226" s="10">
        <f t="shared" si="59"/>
        <v>15260</v>
      </c>
      <c r="M226" s="13">
        <f t="shared" si="70"/>
        <v>0.35</v>
      </c>
      <c r="N226" s="12">
        <f t="shared" si="60"/>
        <v>0.31874999999999998</v>
      </c>
      <c r="O226" s="10">
        <f t="shared" si="71"/>
        <v>22400</v>
      </c>
      <c r="P226" s="10">
        <f>Parameter!$C$7*2+Parameter!$C$8*2</f>
        <v>800</v>
      </c>
      <c r="Q226" s="10">
        <f>O226*Parameter!$C$4</f>
        <v>3360</v>
      </c>
      <c r="R226" s="10">
        <f>(O226+P226*0)*Parameter!$C$6</f>
        <v>4480</v>
      </c>
      <c r="S226" s="10">
        <f t="shared" si="61"/>
        <v>15360</v>
      </c>
      <c r="T226" s="13">
        <f t="shared" si="72"/>
        <v>0.35</v>
      </c>
      <c r="U226" s="12">
        <f t="shared" si="62"/>
        <v>0.31428571428571428</v>
      </c>
      <c r="V226" s="10">
        <f t="shared" si="73"/>
        <v>22400</v>
      </c>
      <c r="W226" s="10">
        <f t="shared" si="74"/>
        <v>400</v>
      </c>
      <c r="X226" s="10">
        <f>V226*Parameter!$C$4</f>
        <v>3360</v>
      </c>
      <c r="Y226" s="10">
        <f>(V226+W226*0)*Parameter!$C$6</f>
        <v>4480</v>
      </c>
      <c r="Z226" s="10">
        <f t="shared" si="63"/>
        <v>14960</v>
      </c>
      <c r="AA226" s="13">
        <f t="shared" si="75"/>
        <v>0.35</v>
      </c>
      <c r="AB226" s="12">
        <f t="shared" si="64"/>
        <v>0.33214285714285713</v>
      </c>
    </row>
    <row r="227" spans="1:28" x14ac:dyDescent="0.2">
      <c r="A227" s="9">
        <f t="shared" si="65"/>
        <v>22500</v>
      </c>
      <c r="B227" s="10">
        <f t="shared" si="66"/>
        <v>300</v>
      </c>
      <c r="C227" s="10">
        <f>A227*Parameter!$C$4</f>
        <v>3375</v>
      </c>
      <c r="D227" s="10">
        <f>(A227+B227*0)*Parameter!$C$6</f>
        <v>4500</v>
      </c>
      <c r="E227" s="10">
        <f t="shared" si="57"/>
        <v>14925</v>
      </c>
      <c r="F227" s="13">
        <f t="shared" si="67"/>
        <v>0.35</v>
      </c>
      <c r="G227" s="12">
        <f t="shared" si="58"/>
        <v>0.33666666666666667</v>
      </c>
      <c r="H227" s="10">
        <f t="shared" si="68"/>
        <v>22500</v>
      </c>
      <c r="I227" s="10">
        <f t="shared" si="69"/>
        <v>700</v>
      </c>
      <c r="J227" s="10">
        <f>H227*Parameter!$C$4</f>
        <v>3375</v>
      </c>
      <c r="K227" s="10">
        <f>(H227+I227*0)*Parameter!$C$6</f>
        <v>4500</v>
      </c>
      <c r="L227" s="10">
        <f t="shared" si="59"/>
        <v>15325</v>
      </c>
      <c r="M227" s="13">
        <f t="shared" si="70"/>
        <v>0.35</v>
      </c>
      <c r="N227" s="12">
        <f t="shared" si="60"/>
        <v>0.31888888888888889</v>
      </c>
      <c r="O227" s="10">
        <f t="shared" si="71"/>
        <v>22500</v>
      </c>
      <c r="P227" s="10">
        <f>Parameter!$C$7*2+Parameter!$C$8*2</f>
        <v>800</v>
      </c>
      <c r="Q227" s="10">
        <f>O227*Parameter!$C$4</f>
        <v>3375</v>
      </c>
      <c r="R227" s="10">
        <f>(O227+P227*0)*Parameter!$C$6</f>
        <v>4500</v>
      </c>
      <c r="S227" s="10">
        <f t="shared" si="61"/>
        <v>15425</v>
      </c>
      <c r="T227" s="13">
        <f t="shared" si="72"/>
        <v>0.35</v>
      </c>
      <c r="U227" s="12">
        <f t="shared" si="62"/>
        <v>0.31444444444444447</v>
      </c>
      <c r="V227" s="10">
        <f t="shared" si="73"/>
        <v>22500</v>
      </c>
      <c r="W227" s="10">
        <f t="shared" si="74"/>
        <v>400</v>
      </c>
      <c r="X227" s="10">
        <f>V227*Parameter!$C$4</f>
        <v>3375</v>
      </c>
      <c r="Y227" s="10">
        <f>(V227+W227*0)*Parameter!$C$6</f>
        <v>4500</v>
      </c>
      <c r="Z227" s="10">
        <f t="shared" si="63"/>
        <v>15025</v>
      </c>
      <c r="AA227" s="13">
        <f t="shared" si="75"/>
        <v>0.35</v>
      </c>
      <c r="AB227" s="12">
        <f t="shared" si="64"/>
        <v>0.3322222222222222</v>
      </c>
    </row>
    <row r="228" spans="1:28" x14ac:dyDescent="0.2">
      <c r="A228" s="9">
        <f t="shared" si="65"/>
        <v>22600</v>
      </c>
      <c r="B228" s="10">
        <f t="shared" si="66"/>
        <v>300</v>
      </c>
      <c r="C228" s="10">
        <f>A228*Parameter!$C$4</f>
        <v>3390</v>
      </c>
      <c r="D228" s="10">
        <f>(A228+B228*0)*Parameter!$C$6</f>
        <v>4520</v>
      </c>
      <c r="E228" s="10">
        <f t="shared" si="57"/>
        <v>14990</v>
      </c>
      <c r="F228" s="13">
        <f t="shared" si="67"/>
        <v>0.35</v>
      </c>
      <c r="G228" s="12">
        <f t="shared" si="58"/>
        <v>0.33672566371681417</v>
      </c>
      <c r="H228" s="10">
        <f t="shared" si="68"/>
        <v>22600</v>
      </c>
      <c r="I228" s="10">
        <f t="shared" si="69"/>
        <v>700</v>
      </c>
      <c r="J228" s="10">
        <f>H228*Parameter!$C$4</f>
        <v>3390</v>
      </c>
      <c r="K228" s="10">
        <f>(H228+I228*0)*Parameter!$C$6</f>
        <v>4520</v>
      </c>
      <c r="L228" s="10">
        <f t="shared" si="59"/>
        <v>15390</v>
      </c>
      <c r="M228" s="13">
        <f t="shared" si="70"/>
        <v>0.35</v>
      </c>
      <c r="N228" s="12">
        <f t="shared" si="60"/>
        <v>0.31902654867256636</v>
      </c>
      <c r="O228" s="10">
        <f t="shared" si="71"/>
        <v>22600</v>
      </c>
      <c r="P228" s="10">
        <f>Parameter!$C$7*2+Parameter!$C$8*2</f>
        <v>800</v>
      </c>
      <c r="Q228" s="10">
        <f>O228*Parameter!$C$4</f>
        <v>3390</v>
      </c>
      <c r="R228" s="10">
        <f>(O228+P228*0)*Parameter!$C$6</f>
        <v>4520</v>
      </c>
      <c r="S228" s="10">
        <f t="shared" si="61"/>
        <v>15490</v>
      </c>
      <c r="T228" s="13">
        <f t="shared" si="72"/>
        <v>0.35</v>
      </c>
      <c r="U228" s="12">
        <f t="shared" si="62"/>
        <v>0.3146017699115044</v>
      </c>
      <c r="V228" s="10">
        <f t="shared" si="73"/>
        <v>22600</v>
      </c>
      <c r="W228" s="10">
        <f t="shared" si="74"/>
        <v>400</v>
      </c>
      <c r="X228" s="10">
        <f>V228*Parameter!$C$4</f>
        <v>3390</v>
      </c>
      <c r="Y228" s="10">
        <f>(V228+W228*0)*Parameter!$C$6</f>
        <v>4520</v>
      </c>
      <c r="Z228" s="10">
        <f t="shared" si="63"/>
        <v>15090</v>
      </c>
      <c r="AA228" s="13">
        <f t="shared" si="75"/>
        <v>0.35</v>
      </c>
      <c r="AB228" s="12">
        <f t="shared" si="64"/>
        <v>0.33230088495575222</v>
      </c>
    </row>
    <row r="229" spans="1:28" x14ac:dyDescent="0.2">
      <c r="A229" s="9">
        <f t="shared" si="65"/>
        <v>22700</v>
      </c>
      <c r="B229" s="10">
        <f t="shared" si="66"/>
        <v>300</v>
      </c>
      <c r="C229" s="10">
        <f>A229*Parameter!$C$4</f>
        <v>3405</v>
      </c>
      <c r="D229" s="10">
        <f>(A229+B229*0)*Parameter!$C$6</f>
        <v>4540</v>
      </c>
      <c r="E229" s="10">
        <f t="shared" si="57"/>
        <v>15055</v>
      </c>
      <c r="F229" s="13">
        <f t="shared" si="67"/>
        <v>0.35</v>
      </c>
      <c r="G229" s="12">
        <f t="shared" si="58"/>
        <v>0.33678414096916298</v>
      </c>
      <c r="H229" s="10">
        <f t="shared" si="68"/>
        <v>22700</v>
      </c>
      <c r="I229" s="10">
        <f t="shared" si="69"/>
        <v>700</v>
      </c>
      <c r="J229" s="10">
        <f>H229*Parameter!$C$4</f>
        <v>3405</v>
      </c>
      <c r="K229" s="10">
        <f>(H229+I229*0)*Parameter!$C$6</f>
        <v>4540</v>
      </c>
      <c r="L229" s="10">
        <f t="shared" si="59"/>
        <v>15455</v>
      </c>
      <c r="M229" s="13">
        <f t="shared" si="70"/>
        <v>0.35</v>
      </c>
      <c r="N229" s="12">
        <f t="shared" si="60"/>
        <v>0.31916299559471367</v>
      </c>
      <c r="O229" s="10">
        <f t="shared" si="71"/>
        <v>22700</v>
      </c>
      <c r="P229" s="10">
        <f>Parameter!$C$7*2+Parameter!$C$8*2</f>
        <v>800</v>
      </c>
      <c r="Q229" s="10">
        <f>O229*Parameter!$C$4</f>
        <v>3405</v>
      </c>
      <c r="R229" s="10">
        <f>(O229+P229*0)*Parameter!$C$6</f>
        <v>4540</v>
      </c>
      <c r="S229" s="10">
        <f t="shared" si="61"/>
        <v>15555</v>
      </c>
      <c r="T229" s="13">
        <f t="shared" si="72"/>
        <v>0.35</v>
      </c>
      <c r="U229" s="12">
        <f t="shared" si="62"/>
        <v>0.3147577092511013</v>
      </c>
      <c r="V229" s="10">
        <f t="shared" si="73"/>
        <v>22700</v>
      </c>
      <c r="W229" s="10">
        <f t="shared" si="74"/>
        <v>400</v>
      </c>
      <c r="X229" s="10">
        <f>V229*Parameter!$C$4</f>
        <v>3405</v>
      </c>
      <c r="Y229" s="10">
        <f>(V229+W229*0)*Parameter!$C$6</f>
        <v>4540</v>
      </c>
      <c r="Z229" s="10">
        <f t="shared" si="63"/>
        <v>15155</v>
      </c>
      <c r="AA229" s="13">
        <f t="shared" si="75"/>
        <v>0.35</v>
      </c>
      <c r="AB229" s="12">
        <f t="shared" si="64"/>
        <v>0.33237885462555067</v>
      </c>
    </row>
    <row r="230" spans="1:28" x14ac:dyDescent="0.2">
      <c r="A230" s="9">
        <f t="shared" si="65"/>
        <v>22800</v>
      </c>
      <c r="B230" s="10">
        <f t="shared" si="66"/>
        <v>300</v>
      </c>
      <c r="C230" s="10">
        <f>A230*Parameter!$C$4</f>
        <v>3420</v>
      </c>
      <c r="D230" s="10">
        <f>(A230+B230*0)*Parameter!$C$6</f>
        <v>4560</v>
      </c>
      <c r="E230" s="10">
        <f t="shared" si="57"/>
        <v>15120</v>
      </c>
      <c r="F230" s="13">
        <f t="shared" si="67"/>
        <v>0.35</v>
      </c>
      <c r="G230" s="12">
        <f t="shared" si="58"/>
        <v>0.33684210526315789</v>
      </c>
      <c r="H230" s="10">
        <f t="shared" si="68"/>
        <v>22800</v>
      </c>
      <c r="I230" s="10">
        <f t="shared" si="69"/>
        <v>700</v>
      </c>
      <c r="J230" s="10">
        <f>H230*Parameter!$C$4</f>
        <v>3420</v>
      </c>
      <c r="K230" s="10">
        <f>(H230+I230*0)*Parameter!$C$6</f>
        <v>4560</v>
      </c>
      <c r="L230" s="10">
        <f t="shared" si="59"/>
        <v>15520</v>
      </c>
      <c r="M230" s="13">
        <f t="shared" si="70"/>
        <v>0.35</v>
      </c>
      <c r="N230" s="12">
        <f t="shared" si="60"/>
        <v>0.31929824561403508</v>
      </c>
      <c r="O230" s="10">
        <f t="shared" si="71"/>
        <v>22800</v>
      </c>
      <c r="P230" s="10">
        <f>Parameter!$C$7*2+Parameter!$C$8*2</f>
        <v>800</v>
      </c>
      <c r="Q230" s="10">
        <f>O230*Parameter!$C$4</f>
        <v>3420</v>
      </c>
      <c r="R230" s="10">
        <f>(O230+P230*0)*Parameter!$C$6</f>
        <v>4560</v>
      </c>
      <c r="S230" s="10">
        <f t="shared" si="61"/>
        <v>15620</v>
      </c>
      <c r="T230" s="13">
        <f t="shared" si="72"/>
        <v>0.35</v>
      </c>
      <c r="U230" s="12">
        <f t="shared" si="62"/>
        <v>0.31491228070175437</v>
      </c>
      <c r="V230" s="10">
        <f t="shared" si="73"/>
        <v>22800</v>
      </c>
      <c r="W230" s="10">
        <f t="shared" si="74"/>
        <v>400</v>
      </c>
      <c r="X230" s="10">
        <f>V230*Parameter!$C$4</f>
        <v>3420</v>
      </c>
      <c r="Y230" s="10">
        <f>(V230+W230*0)*Parameter!$C$6</f>
        <v>4560</v>
      </c>
      <c r="Z230" s="10">
        <f t="shared" si="63"/>
        <v>15220</v>
      </c>
      <c r="AA230" s="13">
        <f t="shared" si="75"/>
        <v>0.35</v>
      </c>
      <c r="AB230" s="12">
        <f t="shared" si="64"/>
        <v>0.33245614035087717</v>
      </c>
    </row>
    <row r="231" spans="1:28" x14ac:dyDescent="0.2">
      <c r="A231" s="9">
        <f t="shared" si="65"/>
        <v>22900</v>
      </c>
      <c r="B231" s="10">
        <f t="shared" si="66"/>
        <v>300</v>
      </c>
      <c r="C231" s="10">
        <f>A231*Parameter!$C$4</f>
        <v>3435</v>
      </c>
      <c r="D231" s="10">
        <f>(A231+B231*0)*Parameter!$C$6</f>
        <v>4580</v>
      </c>
      <c r="E231" s="10">
        <f t="shared" si="57"/>
        <v>15185</v>
      </c>
      <c r="F231" s="13">
        <f t="shared" si="67"/>
        <v>0.35</v>
      </c>
      <c r="G231" s="12">
        <f t="shared" si="58"/>
        <v>0.3368995633187773</v>
      </c>
      <c r="H231" s="10">
        <f t="shared" si="68"/>
        <v>22900</v>
      </c>
      <c r="I231" s="10">
        <f t="shared" si="69"/>
        <v>700</v>
      </c>
      <c r="J231" s="10">
        <f>H231*Parameter!$C$4</f>
        <v>3435</v>
      </c>
      <c r="K231" s="10">
        <f>(H231+I231*0)*Parameter!$C$6</f>
        <v>4580</v>
      </c>
      <c r="L231" s="10">
        <f t="shared" si="59"/>
        <v>15585</v>
      </c>
      <c r="M231" s="13">
        <f t="shared" si="70"/>
        <v>0.35</v>
      </c>
      <c r="N231" s="12">
        <f t="shared" si="60"/>
        <v>0.31943231441048037</v>
      </c>
      <c r="O231" s="10">
        <f t="shared" si="71"/>
        <v>22900</v>
      </c>
      <c r="P231" s="10">
        <f>Parameter!$C$7*2+Parameter!$C$8*2</f>
        <v>800</v>
      </c>
      <c r="Q231" s="10">
        <f>O231*Parameter!$C$4</f>
        <v>3435</v>
      </c>
      <c r="R231" s="10">
        <f>(O231+P231*0)*Parameter!$C$6</f>
        <v>4580</v>
      </c>
      <c r="S231" s="10">
        <f t="shared" si="61"/>
        <v>15685</v>
      </c>
      <c r="T231" s="13">
        <f t="shared" si="72"/>
        <v>0.35</v>
      </c>
      <c r="U231" s="12">
        <f t="shared" si="62"/>
        <v>0.31506550218340612</v>
      </c>
      <c r="V231" s="10">
        <f t="shared" si="73"/>
        <v>22900</v>
      </c>
      <c r="W231" s="10">
        <f t="shared" si="74"/>
        <v>400</v>
      </c>
      <c r="X231" s="10">
        <f>V231*Parameter!$C$4</f>
        <v>3435</v>
      </c>
      <c r="Y231" s="10">
        <f>(V231+W231*0)*Parameter!$C$6</f>
        <v>4580</v>
      </c>
      <c r="Z231" s="10">
        <f t="shared" si="63"/>
        <v>15285</v>
      </c>
      <c r="AA231" s="13">
        <f t="shared" si="75"/>
        <v>0.35</v>
      </c>
      <c r="AB231" s="12">
        <f t="shared" si="64"/>
        <v>0.33253275109170305</v>
      </c>
    </row>
    <row r="232" spans="1:28" x14ac:dyDescent="0.2">
      <c r="A232" s="9">
        <f t="shared" si="65"/>
        <v>23000</v>
      </c>
      <c r="B232" s="10">
        <f t="shared" si="66"/>
        <v>300</v>
      </c>
      <c r="C232" s="10">
        <f>A232*Parameter!$C$4</f>
        <v>3450</v>
      </c>
      <c r="D232" s="10">
        <f>(A232+B232*0)*Parameter!$C$6</f>
        <v>4600</v>
      </c>
      <c r="E232" s="10">
        <f t="shared" si="57"/>
        <v>15250</v>
      </c>
      <c r="F232" s="13">
        <f t="shared" si="67"/>
        <v>0.35</v>
      </c>
      <c r="G232" s="12">
        <f t="shared" si="58"/>
        <v>0.33695652173913043</v>
      </c>
      <c r="H232" s="10">
        <f t="shared" si="68"/>
        <v>23000</v>
      </c>
      <c r="I232" s="10">
        <f t="shared" si="69"/>
        <v>700</v>
      </c>
      <c r="J232" s="10">
        <f>H232*Parameter!$C$4</f>
        <v>3450</v>
      </c>
      <c r="K232" s="10">
        <f>(H232+I232*0)*Parameter!$C$6</f>
        <v>4600</v>
      </c>
      <c r="L232" s="10">
        <f t="shared" si="59"/>
        <v>15650</v>
      </c>
      <c r="M232" s="13">
        <f t="shared" si="70"/>
        <v>0.35</v>
      </c>
      <c r="N232" s="12">
        <f t="shared" si="60"/>
        <v>0.31956521739130433</v>
      </c>
      <c r="O232" s="10">
        <f t="shared" si="71"/>
        <v>23000</v>
      </c>
      <c r="P232" s="10">
        <f>Parameter!$C$7*2+Parameter!$C$8*2</f>
        <v>800</v>
      </c>
      <c r="Q232" s="10">
        <f>O232*Parameter!$C$4</f>
        <v>3450</v>
      </c>
      <c r="R232" s="10">
        <f>(O232+P232*0)*Parameter!$C$6</f>
        <v>4600</v>
      </c>
      <c r="S232" s="10">
        <f t="shared" si="61"/>
        <v>15750</v>
      </c>
      <c r="T232" s="13">
        <f t="shared" si="72"/>
        <v>0.35</v>
      </c>
      <c r="U232" s="12">
        <f t="shared" si="62"/>
        <v>0.31521739130434784</v>
      </c>
      <c r="V232" s="10">
        <f t="shared" si="73"/>
        <v>23000</v>
      </c>
      <c r="W232" s="10">
        <f t="shared" si="74"/>
        <v>400</v>
      </c>
      <c r="X232" s="10">
        <f>V232*Parameter!$C$4</f>
        <v>3450</v>
      </c>
      <c r="Y232" s="10">
        <f>(V232+W232*0)*Parameter!$C$6</f>
        <v>4600</v>
      </c>
      <c r="Z232" s="10">
        <f t="shared" si="63"/>
        <v>15350</v>
      </c>
      <c r="AA232" s="13">
        <f t="shared" si="75"/>
        <v>0.35</v>
      </c>
      <c r="AB232" s="12">
        <f t="shared" si="64"/>
        <v>0.33260869565217394</v>
      </c>
    </row>
    <row r="233" spans="1:28" x14ac:dyDescent="0.2">
      <c r="A233" s="9">
        <f t="shared" si="65"/>
        <v>23100</v>
      </c>
      <c r="B233" s="10">
        <f t="shared" si="66"/>
        <v>300</v>
      </c>
      <c r="C233" s="10">
        <f>A233*Parameter!$C$4</f>
        <v>3465</v>
      </c>
      <c r="D233" s="10">
        <f>(A233+B233*0)*Parameter!$C$6</f>
        <v>4620</v>
      </c>
      <c r="E233" s="10">
        <f t="shared" si="57"/>
        <v>15315</v>
      </c>
      <c r="F233" s="13">
        <f t="shared" si="67"/>
        <v>0.35</v>
      </c>
      <c r="G233" s="12">
        <f t="shared" si="58"/>
        <v>0.33701298701298699</v>
      </c>
      <c r="H233" s="10">
        <f t="shared" si="68"/>
        <v>23100</v>
      </c>
      <c r="I233" s="10">
        <f t="shared" si="69"/>
        <v>700</v>
      </c>
      <c r="J233" s="10">
        <f>H233*Parameter!$C$4</f>
        <v>3465</v>
      </c>
      <c r="K233" s="10">
        <f>(H233+I233*0)*Parameter!$C$6</f>
        <v>4620</v>
      </c>
      <c r="L233" s="10">
        <f t="shared" si="59"/>
        <v>15715</v>
      </c>
      <c r="M233" s="13">
        <f t="shared" si="70"/>
        <v>0.35</v>
      </c>
      <c r="N233" s="12">
        <f t="shared" si="60"/>
        <v>0.3196969696969697</v>
      </c>
      <c r="O233" s="10">
        <f t="shared" si="71"/>
        <v>23100</v>
      </c>
      <c r="P233" s="10">
        <f>Parameter!$C$7*2+Parameter!$C$8*2</f>
        <v>800</v>
      </c>
      <c r="Q233" s="10">
        <f>O233*Parameter!$C$4</f>
        <v>3465</v>
      </c>
      <c r="R233" s="10">
        <f>(O233+P233*0)*Parameter!$C$6</f>
        <v>4620</v>
      </c>
      <c r="S233" s="10">
        <f t="shared" si="61"/>
        <v>15815</v>
      </c>
      <c r="T233" s="13">
        <f t="shared" si="72"/>
        <v>0.35</v>
      </c>
      <c r="U233" s="12">
        <f t="shared" si="62"/>
        <v>0.31536796536796535</v>
      </c>
      <c r="V233" s="10">
        <f t="shared" si="73"/>
        <v>23100</v>
      </c>
      <c r="W233" s="10">
        <f t="shared" si="74"/>
        <v>400</v>
      </c>
      <c r="X233" s="10">
        <f>V233*Parameter!$C$4</f>
        <v>3465</v>
      </c>
      <c r="Y233" s="10">
        <f>(V233+W233*0)*Parameter!$C$6</f>
        <v>4620</v>
      </c>
      <c r="Z233" s="10">
        <f t="shared" si="63"/>
        <v>15415</v>
      </c>
      <c r="AA233" s="13">
        <f t="shared" si="75"/>
        <v>0.35</v>
      </c>
      <c r="AB233" s="12">
        <f t="shared" si="64"/>
        <v>0.33268398268398269</v>
      </c>
    </row>
    <row r="234" spans="1:28" x14ac:dyDescent="0.2">
      <c r="A234" s="9">
        <f t="shared" si="65"/>
        <v>23200</v>
      </c>
      <c r="B234" s="10">
        <f t="shared" si="66"/>
        <v>300</v>
      </c>
      <c r="C234" s="10">
        <f>A234*Parameter!$C$4</f>
        <v>3480</v>
      </c>
      <c r="D234" s="10">
        <f>(A234+B234*0)*Parameter!$C$6</f>
        <v>4640</v>
      </c>
      <c r="E234" s="10">
        <f t="shared" si="57"/>
        <v>15380</v>
      </c>
      <c r="F234" s="13">
        <f t="shared" si="67"/>
        <v>0.35</v>
      </c>
      <c r="G234" s="12">
        <f t="shared" si="58"/>
        <v>0.33706896551724136</v>
      </c>
      <c r="H234" s="10">
        <f t="shared" si="68"/>
        <v>23200</v>
      </c>
      <c r="I234" s="10">
        <f t="shared" si="69"/>
        <v>700</v>
      </c>
      <c r="J234" s="10">
        <f>H234*Parameter!$C$4</f>
        <v>3480</v>
      </c>
      <c r="K234" s="10">
        <f>(H234+I234*0)*Parameter!$C$6</f>
        <v>4640</v>
      </c>
      <c r="L234" s="10">
        <f t="shared" si="59"/>
        <v>15780</v>
      </c>
      <c r="M234" s="13">
        <f t="shared" si="70"/>
        <v>0.35</v>
      </c>
      <c r="N234" s="12">
        <f t="shared" si="60"/>
        <v>0.31982758620689655</v>
      </c>
      <c r="O234" s="10">
        <f t="shared" si="71"/>
        <v>23200</v>
      </c>
      <c r="P234" s="10">
        <f>Parameter!$C$7*2+Parameter!$C$8*2</f>
        <v>800</v>
      </c>
      <c r="Q234" s="10">
        <f>O234*Parameter!$C$4</f>
        <v>3480</v>
      </c>
      <c r="R234" s="10">
        <f>(O234+P234*0)*Parameter!$C$6</f>
        <v>4640</v>
      </c>
      <c r="S234" s="10">
        <f t="shared" si="61"/>
        <v>15880</v>
      </c>
      <c r="T234" s="13">
        <f t="shared" si="72"/>
        <v>0.35</v>
      </c>
      <c r="U234" s="12">
        <f t="shared" si="62"/>
        <v>0.31551724137931036</v>
      </c>
      <c r="V234" s="10">
        <f t="shared" si="73"/>
        <v>23200</v>
      </c>
      <c r="W234" s="10">
        <f t="shared" si="74"/>
        <v>400</v>
      </c>
      <c r="X234" s="10">
        <f>V234*Parameter!$C$4</f>
        <v>3480</v>
      </c>
      <c r="Y234" s="10">
        <f>(V234+W234*0)*Parameter!$C$6</f>
        <v>4640</v>
      </c>
      <c r="Z234" s="10">
        <f t="shared" si="63"/>
        <v>15480</v>
      </c>
      <c r="AA234" s="13">
        <f t="shared" si="75"/>
        <v>0.35</v>
      </c>
      <c r="AB234" s="12">
        <f t="shared" si="64"/>
        <v>0.33275862068965517</v>
      </c>
    </row>
    <row r="235" spans="1:28" x14ac:dyDescent="0.2">
      <c r="A235" s="9">
        <f t="shared" si="65"/>
        <v>23300</v>
      </c>
      <c r="B235" s="10">
        <f t="shared" si="66"/>
        <v>300</v>
      </c>
      <c r="C235" s="10">
        <f>A235*Parameter!$C$4</f>
        <v>3495</v>
      </c>
      <c r="D235" s="10">
        <f>(A235+B235*0)*Parameter!$C$6</f>
        <v>4660</v>
      </c>
      <c r="E235" s="10">
        <f t="shared" si="57"/>
        <v>15445</v>
      </c>
      <c r="F235" s="13">
        <f t="shared" si="67"/>
        <v>0.35</v>
      </c>
      <c r="G235" s="12">
        <f t="shared" si="58"/>
        <v>0.3371244635193133</v>
      </c>
      <c r="H235" s="10">
        <f t="shared" si="68"/>
        <v>23300</v>
      </c>
      <c r="I235" s="10">
        <f t="shared" si="69"/>
        <v>700</v>
      </c>
      <c r="J235" s="10">
        <f>H235*Parameter!$C$4</f>
        <v>3495</v>
      </c>
      <c r="K235" s="10">
        <f>(H235+I235*0)*Parameter!$C$6</f>
        <v>4660</v>
      </c>
      <c r="L235" s="10">
        <f t="shared" si="59"/>
        <v>15845</v>
      </c>
      <c r="M235" s="13">
        <f t="shared" si="70"/>
        <v>0.35</v>
      </c>
      <c r="N235" s="12">
        <f t="shared" si="60"/>
        <v>0.31995708154506436</v>
      </c>
      <c r="O235" s="10">
        <f t="shared" si="71"/>
        <v>23300</v>
      </c>
      <c r="P235" s="10">
        <f>Parameter!$C$7*2+Parameter!$C$8*2</f>
        <v>800</v>
      </c>
      <c r="Q235" s="10">
        <f>O235*Parameter!$C$4</f>
        <v>3495</v>
      </c>
      <c r="R235" s="10">
        <f>(O235+P235*0)*Parameter!$C$6</f>
        <v>4660</v>
      </c>
      <c r="S235" s="10">
        <f t="shared" si="61"/>
        <v>15945</v>
      </c>
      <c r="T235" s="13">
        <f t="shared" si="72"/>
        <v>0.35</v>
      </c>
      <c r="U235" s="12">
        <f t="shared" si="62"/>
        <v>0.31566523605150215</v>
      </c>
      <c r="V235" s="10">
        <f t="shared" si="73"/>
        <v>23300</v>
      </c>
      <c r="W235" s="10">
        <f t="shared" si="74"/>
        <v>400</v>
      </c>
      <c r="X235" s="10">
        <f>V235*Parameter!$C$4</f>
        <v>3495</v>
      </c>
      <c r="Y235" s="10">
        <f>(V235+W235*0)*Parameter!$C$6</f>
        <v>4660</v>
      </c>
      <c r="Z235" s="10">
        <f t="shared" si="63"/>
        <v>15545</v>
      </c>
      <c r="AA235" s="13">
        <f t="shared" si="75"/>
        <v>0.35</v>
      </c>
      <c r="AB235" s="12">
        <f t="shared" si="64"/>
        <v>0.33283261802575109</v>
      </c>
    </row>
    <row r="236" spans="1:28" x14ac:dyDescent="0.2">
      <c r="A236" s="9">
        <f t="shared" si="65"/>
        <v>23400</v>
      </c>
      <c r="B236" s="10">
        <f t="shared" si="66"/>
        <v>300</v>
      </c>
      <c r="C236" s="10">
        <f>A236*Parameter!$C$4</f>
        <v>3510</v>
      </c>
      <c r="D236" s="10">
        <f>(A236+B236*0)*Parameter!$C$6</f>
        <v>4680</v>
      </c>
      <c r="E236" s="10">
        <f t="shared" si="57"/>
        <v>15510</v>
      </c>
      <c r="F236" s="13">
        <f t="shared" si="67"/>
        <v>0.35</v>
      </c>
      <c r="G236" s="12">
        <f t="shared" si="58"/>
        <v>0.3371794871794872</v>
      </c>
      <c r="H236" s="10">
        <f t="shared" si="68"/>
        <v>23400</v>
      </c>
      <c r="I236" s="10">
        <f t="shared" si="69"/>
        <v>700</v>
      </c>
      <c r="J236" s="10">
        <f>H236*Parameter!$C$4</f>
        <v>3510</v>
      </c>
      <c r="K236" s="10">
        <f>(H236+I236*0)*Parameter!$C$6</f>
        <v>4680</v>
      </c>
      <c r="L236" s="10">
        <f t="shared" si="59"/>
        <v>15910</v>
      </c>
      <c r="M236" s="13">
        <f t="shared" si="70"/>
        <v>0.35</v>
      </c>
      <c r="N236" s="12">
        <f t="shared" si="60"/>
        <v>0.32008547008547006</v>
      </c>
      <c r="O236" s="10">
        <f t="shared" si="71"/>
        <v>23400</v>
      </c>
      <c r="P236" s="10">
        <f>Parameter!$C$7*2+Parameter!$C$8*2</f>
        <v>800</v>
      </c>
      <c r="Q236" s="10">
        <f>O236*Parameter!$C$4</f>
        <v>3510</v>
      </c>
      <c r="R236" s="10">
        <f>(O236+P236*0)*Parameter!$C$6</f>
        <v>4680</v>
      </c>
      <c r="S236" s="10">
        <f t="shared" si="61"/>
        <v>16010</v>
      </c>
      <c r="T236" s="13">
        <f t="shared" si="72"/>
        <v>0.35</v>
      </c>
      <c r="U236" s="12">
        <f t="shared" si="62"/>
        <v>0.3158119658119658</v>
      </c>
      <c r="V236" s="10">
        <f t="shared" si="73"/>
        <v>23400</v>
      </c>
      <c r="W236" s="10">
        <f t="shared" si="74"/>
        <v>400</v>
      </c>
      <c r="X236" s="10">
        <f>V236*Parameter!$C$4</f>
        <v>3510</v>
      </c>
      <c r="Y236" s="10">
        <f>(V236+W236*0)*Parameter!$C$6</f>
        <v>4680</v>
      </c>
      <c r="Z236" s="10">
        <f t="shared" si="63"/>
        <v>15610</v>
      </c>
      <c r="AA236" s="13">
        <f t="shared" si="75"/>
        <v>0.35</v>
      </c>
      <c r="AB236" s="12">
        <f t="shared" si="64"/>
        <v>0.33290598290598289</v>
      </c>
    </row>
    <row r="237" spans="1:28" x14ac:dyDescent="0.2">
      <c r="A237" s="9">
        <f t="shared" si="65"/>
        <v>23500</v>
      </c>
      <c r="B237" s="10">
        <f t="shared" si="66"/>
        <v>300</v>
      </c>
      <c r="C237" s="10">
        <f>A237*Parameter!$C$4</f>
        <v>3525</v>
      </c>
      <c r="D237" s="10">
        <f>(A237+B237*0)*Parameter!$C$6</f>
        <v>4700</v>
      </c>
      <c r="E237" s="10">
        <f t="shared" si="57"/>
        <v>15575</v>
      </c>
      <c r="F237" s="13">
        <f t="shared" si="67"/>
        <v>0.35</v>
      </c>
      <c r="G237" s="12">
        <f t="shared" si="58"/>
        <v>0.3372340425531915</v>
      </c>
      <c r="H237" s="10">
        <f t="shared" si="68"/>
        <v>23500</v>
      </c>
      <c r="I237" s="10">
        <f t="shared" si="69"/>
        <v>700</v>
      </c>
      <c r="J237" s="10">
        <f>H237*Parameter!$C$4</f>
        <v>3525</v>
      </c>
      <c r="K237" s="10">
        <f>(H237+I237*0)*Parameter!$C$6</f>
        <v>4700</v>
      </c>
      <c r="L237" s="10">
        <f t="shared" si="59"/>
        <v>15975</v>
      </c>
      <c r="M237" s="13">
        <f t="shared" si="70"/>
        <v>0.35</v>
      </c>
      <c r="N237" s="12">
        <f t="shared" si="60"/>
        <v>0.3202127659574468</v>
      </c>
      <c r="O237" s="10">
        <f t="shared" si="71"/>
        <v>23500</v>
      </c>
      <c r="P237" s="10">
        <f>Parameter!$C$7*2+Parameter!$C$8*2</f>
        <v>800</v>
      </c>
      <c r="Q237" s="10">
        <f>O237*Parameter!$C$4</f>
        <v>3525</v>
      </c>
      <c r="R237" s="10">
        <f>(O237+P237*0)*Parameter!$C$6</f>
        <v>4700</v>
      </c>
      <c r="S237" s="10">
        <f t="shared" si="61"/>
        <v>16075</v>
      </c>
      <c r="T237" s="13">
        <f t="shared" si="72"/>
        <v>0.35</v>
      </c>
      <c r="U237" s="12">
        <f t="shared" si="62"/>
        <v>0.31595744680851062</v>
      </c>
      <c r="V237" s="10">
        <f t="shared" si="73"/>
        <v>23500</v>
      </c>
      <c r="W237" s="10">
        <f t="shared" si="74"/>
        <v>400</v>
      </c>
      <c r="X237" s="10">
        <f>V237*Parameter!$C$4</f>
        <v>3525</v>
      </c>
      <c r="Y237" s="10">
        <f>(V237+W237*0)*Parameter!$C$6</f>
        <v>4700</v>
      </c>
      <c r="Z237" s="10">
        <f t="shared" si="63"/>
        <v>15675</v>
      </c>
      <c r="AA237" s="13">
        <f t="shared" si="75"/>
        <v>0.35</v>
      </c>
      <c r="AB237" s="12">
        <f t="shared" si="64"/>
        <v>0.33297872340425533</v>
      </c>
    </row>
    <row r="238" spans="1:28" x14ac:dyDescent="0.2">
      <c r="A238" s="9">
        <f t="shared" si="65"/>
        <v>23600</v>
      </c>
      <c r="B238" s="10">
        <f t="shared" si="66"/>
        <v>300</v>
      </c>
      <c r="C238" s="10">
        <f>A238*Parameter!$C$4</f>
        <v>3540</v>
      </c>
      <c r="D238" s="10">
        <f>(A238+B238*0)*Parameter!$C$6</f>
        <v>4720</v>
      </c>
      <c r="E238" s="10">
        <f t="shared" si="57"/>
        <v>15640</v>
      </c>
      <c r="F238" s="13">
        <f t="shared" si="67"/>
        <v>0.35</v>
      </c>
      <c r="G238" s="12">
        <f t="shared" si="58"/>
        <v>0.33728813559322035</v>
      </c>
      <c r="H238" s="10">
        <f t="shared" si="68"/>
        <v>23600</v>
      </c>
      <c r="I238" s="10">
        <f t="shared" si="69"/>
        <v>700</v>
      </c>
      <c r="J238" s="10">
        <f>H238*Parameter!$C$4</f>
        <v>3540</v>
      </c>
      <c r="K238" s="10">
        <f>(H238+I238*0)*Parameter!$C$6</f>
        <v>4720</v>
      </c>
      <c r="L238" s="10">
        <f t="shared" si="59"/>
        <v>16040</v>
      </c>
      <c r="M238" s="13">
        <f t="shared" si="70"/>
        <v>0.35</v>
      </c>
      <c r="N238" s="12">
        <f t="shared" si="60"/>
        <v>0.32033898305084746</v>
      </c>
      <c r="O238" s="10">
        <f t="shared" si="71"/>
        <v>23600</v>
      </c>
      <c r="P238" s="10">
        <f>Parameter!$C$7*2+Parameter!$C$8*2</f>
        <v>800</v>
      </c>
      <c r="Q238" s="10">
        <f>O238*Parameter!$C$4</f>
        <v>3540</v>
      </c>
      <c r="R238" s="10">
        <f>(O238+P238*0)*Parameter!$C$6</f>
        <v>4720</v>
      </c>
      <c r="S238" s="10">
        <f t="shared" si="61"/>
        <v>16140</v>
      </c>
      <c r="T238" s="13">
        <f t="shared" si="72"/>
        <v>0.35</v>
      </c>
      <c r="U238" s="12">
        <f t="shared" si="62"/>
        <v>0.31610169491525425</v>
      </c>
      <c r="V238" s="10">
        <f t="shared" si="73"/>
        <v>23600</v>
      </c>
      <c r="W238" s="10">
        <f t="shared" si="74"/>
        <v>400</v>
      </c>
      <c r="X238" s="10">
        <f>V238*Parameter!$C$4</f>
        <v>3540</v>
      </c>
      <c r="Y238" s="10">
        <f>(V238+W238*0)*Parameter!$C$6</f>
        <v>4720</v>
      </c>
      <c r="Z238" s="10">
        <f t="shared" si="63"/>
        <v>15740</v>
      </c>
      <c r="AA238" s="13">
        <f t="shared" si="75"/>
        <v>0.35</v>
      </c>
      <c r="AB238" s="12">
        <f t="shared" si="64"/>
        <v>0.33305084745762714</v>
      </c>
    </row>
    <row r="239" spans="1:28" x14ac:dyDescent="0.2">
      <c r="A239" s="9">
        <f t="shared" si="65"/>
        <v>23700</v>
      </c>
      <c r="B239" s="10">
        <f t="shared" si="66"/>
        <v>300</v>
      </c>
      <c r="C239" s="10">
        <f>A239*Parameter!$C$4</f>
        <v>3555</v>
      </c>
      <c r="D239" s="10">
        <f>(A239+B239*0)*Parameter!$C$6</f>
        <v>4740</v>
      </c>
      <c r="E239" s="10">
        <f t="shared" si="57"/>
        <v>15705</v>
      </c>
      <c r="F239" s="13">
        <f t="shared" si="67"/>
        <v>0.35</v>
      </c>
      <c r="G239" s="12">
        <f t="shared" si="58"/>
        <v>0.33734177215189876</v>
      </c>
      <c r="H239" s="10">
        <f t="shared" si="68"/>
        <v>23700</v>
      </c>
      <c r="I239" s="10">
        <f t="shared" si="69"/>
        <v>700</v>
      </c>
      <c r="J239" s="10">
        <f>H239*Parameter!$C$4</f>
        <v>3555</v>
      </c>
      <c r="K239" s="10">
        <f>(H239+I239*0)*Parameter!$C$6</f>
        <v>4740</v>
      </c>
      <c r="L239" s="10">
        <f t="shared" si="59"/>
        <v>16105</v>
      </c>
      <c r="M239" s="13">
        <f t="shared" si="70"/>
        <v>0.35</v>
      </c>
      <c r="N239" s="12">
        <f t="shared" si="60"/>
        <v>0.32046413502109705</v>
      </c>
      <c r="O239" s="10">
        <f t="shared" si="71"/>
        <v>23700</v>
      </c>
      <c r="P239" s="10">
        <f>Parameter!$C$7*2+Parameter!$C$8*2</f>
        <v>800</v>
      </c>
      <c r="Q239" s="10">
        <f>O239*Parameter!$C$4</f>
        <v>3555</v>
      </c>
      <c r="R239" s="10">
        <f>(O239+P239*0)*Parameter!$C$6</f>
        <v>4740</v>
      </c>
      <c r="S239" s="10">
        <f t="shared" si="61"/>
        <v>16205</v>
      </c>
      <c r="T239" s="13">
        <f t="shared" si="72"/>
        <v>0.35</v>
      </c>
      <c r="U239" s="12">
        <f t="shared" si="62"/>
        <v>0.31624472573839663</v>
      </c>
      <c r="V239" s="10">
        <f t="shared" si="73"/>
        <v>23700</v>
      </c>
      <c r="W239" s="10">
        <f t="shared" si="74"/>
        <v>400</v>
      </c>
      <c r="X239" s="10">
        <f>V239*Parameter!$C$4</f>
        <v>3555</v>
      </c>
      <c r="Y239" s="10">
        <f>(V239+W239*0)*Parameter!$C$6</f>
        <v>4740</v>
      </c>
      <c r="Z239" s="10">
        <f t="shared" si="63"/>
        <v>15805</v>
      </c>
      <c r="AA239" s="13">
        <f t="shared" si="75"/>
        <v>0.35</v>
      </c>
      <c r="AB239" s="12">
        <f t="shared" si="64"/>
        <v>0.33312236286919833</v>
      </c>
    </row>
    <row r="240" spans="1:28" x14ac:dyDescent="0.2">
      <c r="A240" s="9">
        <f t="shared" si="65"/>
        <v>23800</v>
      </c>
      <c r="B240" s="10">
        <f t="shared" si="66"/>
        <v>300</v>
      </c>
      <c r="C240" s="10">
        <f>A240*Parameter!$C$4</f>
        <v>3570</v>
      </c>
      <c r="D240" s="10">
        <f>(A240+B240*0)*Parameter!$C$6</f>
        <v>4760</v>
      </c>
      <c r="E240" s="10">
        <f t="shared" si="57"/>
        <v>15770</v>
      </c>
      <c r="F240" s="13">
        <f t="shared" si="67"/>
        <v>0.35</v>
      </c>
      <c r="G240" s="12">
        <f t="shared" si="58"/>
        <v>0.3373949579831933</v>
      </c>
      <c r="H240" s="10">
        <f t="shared" si="68"/>
        <v>23800</v>
      </c>
      <c r="I240" s="10">
        <f t="shared" si="69"/>
        <v>700</v>
      </c>
      <c r="J240" s="10">
        <f>H240*Parameter!$C$4</f>
        <v>3570</v>
      </c>
      <c r="K240" s="10">
        <f>(H240+I240*0)*Parameter!$C$6</f>
        <v>4760</v>
      </c>
      <c r="L240" s="10">
        <f t="shared" si="59"/>
        <v>16170</v>
      </c>
      <c r="M240" s="13">
        <f t="shared" si="70"/>
        <v>0.35</v>
      </c>
      <c r="N240" s="12">
        <f t="shared" si="60"/>
        <v>0.32058823529411767</v>
      </c>
      <c r="O240" s="10">
        <f t="shared" si="71"/>
        <v>23800</v>
      </c>
      <c r="P240" s="10">
        <f>Parameter!$C$7*2+Parameter!$C$8*2</f>
        <v>800</v>
      </c>
      <c r="Q240" s="10">
        <f>O240*Parameter!$C$4</f>
        <v>3570</v>
      </c>
      <c r="R240" s="10">
        <f>(O240+P240*0)*Parameter!$C$6</f>
        <v>4760</v>
      </c>
      <c r="S240" s="10">
        <f t="shared" si="61"/>
        <v>16270</v>
      </c>
      <c r="T240" s="13">
        <f t="shared" si="72"/>
        <v>0.35</v>
      </c>
      <c r="U240" s="12">
        <f t="shared" si="62"/>
        <v>0.31638655462184873</v>
      </c>
      <c r="V240" s="10">
        <f t="shared" si="73"/>
        <v>23800</v>
      </c>
      <c r="W240" s="10">
        <f t="shared" si="74"/>
        <v>400</v>
      </c>
      <c r="X240" s="10">
        <f>V240*Parameter!$C$4</f>
        <v>3570</v>
      </c>
      <c r="Y240" s="10">
        <f>(V240+W240*0)*Parameter!$C$6</f>
        <v>4760</v>
      </c>
      <c r="Z240" s="10">
        <f t="shared" si="63"/>
        <v>15870</v>
      </c>
      <c r="AA240" s="13">
        <f t="shared" si="75"/>
        <v>0.35</v>
      </c>
      <c r="AB240" s="12">
        <f t="shared" si="64"/>
        <v>0.33319327731092435</v>
      </c>
    </row>
    <row r="241" spans="1:28" x14ac:dyDescent="0.2">
      <c r="A241" s="9">
        <f t="shared" si="65"/>
        <v>23900</v>
      </c>
      <c r="B241" s="10">
        <f t="shared" si="66"/>
        <v>300</v>
      </c>
      <c r="C241" s="10">
        <f>A241*Parameter!$C$4</f>
        <v>3585</v>
      </c>
      <c r="D241" s="10">
        <f>(A241+B241*0)*Parameter!$C$6</f>
        <v>4780</v>
      </c>
      <c r="E241" s="10">
        <f t="shared" si="57"/>
        <v>15835</v>
      </c>
      <c r="F241" s="13">
        <f t="shared" si="67"/>
        <v>0.35</v>
      </c>
      <c r="G241" s="12">
        <f t="shared" si="58"/>
        <v>0.33744769874476988</v>
      </c>
      <c r="H241" s="10">
        <f t="shared" si="68"/>
        <v>23900</v>
      </c>
      <c r="I241" s="10">
        <f t="shared" si="69"/>
        <v>700</v>
      </c>
      <c r="J241" s="10">
        <f>H241*Parameter!$C$4</f>
        <v>3585</v>
      </c>
      <c r="K241" s="10">
        <f>(H241+I241*0)*Parameter!$C$6</f>
        <v>4780</v>
      </c>
      <c r="L241" s="10">
        <f t="shared" si="59"/>
        <v>16235</v>
      </c>
      <c r="M241" s="13">
        <f t="shared" si="70"/>
        <v>0.35</v>
      </c>
      <c r="N241" s="12">
        <f t="shared" si="60"/>
        <v>0.32071129707112972</v>
      </c>
      <c r="O241" s="10">
        <f t="shared" si="71"/>
        <v>23900</v>
      </c>
      <c r="P241" s="10">
        <f>Parameter!$C$7*2+Parameter!$C$8*2</f>
        <v>800</v>
      </c>
      <c r="Q241" s="10">
        <f>O241*Parameter!$C$4</f>
        <v>3585</v>
      </c>
      <c r="R241" s="10">
        <f>(O241+P241*0)*Parameter!$C$6</f>
        <v>4780</v>
      </c>
      <c r="S241" s="10">
        <f t="shared" si="61"/>
        <v>16335</v>
      </c>
      <c r="T241" s="13">
        <f t="shared" si="72"/>
        <v>0.35</v>
      </c>
      <c r="U241" s="12">
        <f t="shared" si="62"/>
        <v>0.31652719665271967</v>
      </c>
      <c r="V241" s="10">
        <f t="shared" si="73"/>
        <v>23900</v>
      </c>
      <c r="W241" s="10">
        <f t="shared" si="74"/>
        <v>400</v>
      </c>
      <c r="X241" s="10">
        <f>V241*Parameter!$C$4</f>
        <v>3585</v>
      </c>
      <c r="Y241" s="10">
        <f>(V241+W241*0)*Parameter!$C$6</f>
        <v>4780</v>
      </c>
      <c r="Z241" s="10">
        <f t="shared" si="63"/>
        <v>15935</v>
      </c>
      <c r="AA241" s="13">
        <f t="shared" si="75"/>
        <v>0.35</v>
      </c>
      <c r="AB241" s="12">
        <f t="shared" si="64"/>
        <v>0.33326359832635982</v>
      </c>
    </row>
    <row r="242" spans="1:28" x14ac:dyDescent="0.2">
      <c r="A242" s="9">
        <f t="shared" si="65"/>
        <v>24000</v>
      </c>
      <c r="B242" s="10">
        <f t="shared" si="66"/>
        <v>300</v>
      </c>
      <c r="C242" s="10">
        <f>A242*Parameter!$C$4</f>
        <v>3600</v>
      </c>
      <c r="D242" s="10">
        <f>(A242+B242*0)*Parameter!$C$6</f>
        <v>4800</v>
      </c>
      <c r="E242" s="10">
        <f t="shared" si="57"/>
        <v>15900</v>
      </c>
      <c r="F242" s="13">
        <f t="shared" si="67"/>
        <v>0.35</v>
      </c>
      <c r="G242" s="12">
        <f t="shared" si="58"/>
        <v>0.33750000000000002</v>
      </c>
      <c r="H242" s="10">
        <f t="shared" si="68"/>
        <v>24000</v>
      </c>
      <c r="I242" s="10">
        <f t="shared" si="69"/>
        <v>700</v>
      </c>
      <c r="J242" s="10">
        <f>H242*Parameter!$C$4</f>
        <v>3600</v>
      </c>
      <c r="K242" s="10">
        <f>(H242+I242*0)*Parameter!$C$6</f>
        <v>4800</v>
      </c>
      <c r="L242" s="10">
        <f t="shared" si="59"/>
        <v>16300</v>
      </c>
      <c r="M242" s="13">
        <f t="shared" si="70"/>
        <v>0.35</v>
      </c>
      <c r="N242" s="12">
        <f t="shared" si="60"/>
        <v>0.32083333333333336</v>
      </c>
      <c r="O242" s="10">
        <f t="shared" si="71"/>
        <v>24000</v>
      </c>
      <c r="P242" s="10">
        <f>Parameter!$C$7*2+Parameter!$C$8*2</f>
        <v>800</v>
      </c>
      <c r="Q242" s="10">
        <f>O242*Parameter!$C$4</f>
        <v>3600</v>
      </c>
      <c r="R242" s="10">
        <f>(O242+P242*0)*Parameter!$C$6</f>
        <v>4800</v>
      </c>
      <c r="S242" s="10">
        <f t="shared" si="61"/>
        <v>16400</v>
      </c>
      <c r="T242" s="13">
        <f t="shared" si="72"/>
        <v>0.35</v>
      </c>
      <c r="U242" s="12">
        <f t="shared" si="62"/>
        <v>0.31666666666666665</v>
      </c>
      <c r="V242" s="10">
        <f t="shared" si="73"/>
        <v>24000</v>
      </c>
      <c r="W242" s="10">
        <f t="shared" si="74"/>
        <v>400</v>
      </c>
      <c r="X242" s="10">
        <f>V242*Parameter!$C$4</f>
        <v>3600</v>
      </c>
      <c r="Y242" s="10">
        <f>(V242+W242*0)*Parameter!$C$6</f>
        <v>4800</v>
      </c>
      <c r="Z242" s="10">
        <f t="shared" si="63"/>
        <v>16000</v>
      </c>
      <c r="AA242" s="13">
        <f t="shared" si="75"/>
        <v>0.35</v>
      </c>
      <c r="AB242" s="12">
        <f t="shared" si="64"/>
        <v>0.33333333333333331</v>
      </c>
    </row>
    <row r="243" spans="1:28" x14ac:dyDescent="0.2">
      <c r="A243" s="9">
        <f t="shared" si="65"/>
        <v>24100</v>
      </c>
      <c r="B243" s="10">
        <f t="shared" si="66"/>
        <v>300</v>
      </c>
      <c r="C243" s="10">
        <f>A243*Parameter!$C$4</f>
        <v>3615</v>
      </c>
      <c r="D243" s="10">
        <f>(A243+B243*0)*Parameter!$C$6</f>
        <v>4820</v>
      </c>
      <c r="E243" s="10">
        <f t="shared" si="57"/>
        <v>15965</v>
      </c>
      <c r="F243" s="13">
        <f t="shared" si="67"/>
        <v>0.35</v>
      </c>
      <c r="G243" s="12">
        <f t="shared" si="58"/>
        <v>0.33755186721991703</v>
      </c>
      <c r="H243" s="10">
        <f t="shared" si="68"/>
        <v>24100</v>
      </c>
      <c r="I243" s="10">
        <f t="shared" si="69"/>
        <v>700</v>
      </c>
      <c r="J243" s="10">
        <f>H243*Parameter!$C$4</f>
        <v>3615</v>
      </c>
      <c r="K243" s="10">
        <f>(H243+I243*0)*Parameter!$C$6</f>
        <v>4820</v>
      </c>
      <c r="L243" s="10">
        <f t="shared" si="59"/>
        <v>16365</v>
      </c>
      <c r="M243" s="13">
        <f t="shared" si="70"/>
        <v>0.35</v>
      </c>
      <c r="N243" s="12">
        <f t="shared" si="60"/>
        <v>0.32095435684647305</v>
      </c>
      <c r="O243" s="10">
        <f t="shared" si="71"/>
        <v>24100</v>
      </c>
      <c r="P243" s="10">
        <f>Parameter!$C$7*2+Parameter!$C$8*2</f>
        <v>800</v>
      </c>
      <c r="Q243" s="10">
        <f>O243*Parameter!$C$4</f>
        <v>3615</v>
      </c>
      <c r="R243" s="10">
        <f>(O243+P243*0)*Parameter!$C$6</f>
        <v>4820</v>
      </c>
      <c r="S243" s="10">
        <f t="shared" si="61"/>
        <v>16465</v>
      </c>
      <c r="T243" s="13">
        <f t="shared" si="72"/>
        <v>0.35</v>
      </c>
      <c r="U243" s="12">
        <f t="shared" si="62"/>
        <v>0.31680497925311202</v>
      </c>
      <c r="V243" s="10">
        <f t="shared" si="73"/>
        <v>24100</v>
      </c>
      <c r="W243" s="10">
        <f t="shared" si="74"/>
        <v>400</v>
      </c>
      <c r="X243" s="10">
        <f>V243*Parameter!$C$4</f>
        <v>3615</v>
      </c>
      <c r="Y243" s="10">
        <f>(V243+W243*0)*Parameter!$C$6</f>
        <v>4820</v>
      </c>
      <c r="Z243" s="10">
        <f t="shared" si="63"/>
        <v>16065</v>
      </c>
      <c r="AA243" s="13">
        <f t="shared" si="75"/>
        <v>0.35</v>
      </c>
      <c r="AB243" s="12">
        <f t="shared" si="64"/>
        <v>0.333402489626556</v>
      </c>
    </row>
    <row r="244" spans="1:28" x14ac:dyDescent="0.2">
      <c r="A244" s="9">
        <f t="shared" si="65"/>
        <v>24200</v>
      </c>
      <c r="B244" s="10">
        <f t="shared" si="66"/>
        <v>300</v>
      </c>
      <c r="C244" s="10">
        <f>A244*Parameter!$C$4</f>
        <v>3630</v>
      </c>
      <c r="D244" s="10">
        <f>(A244+B244*0)*Parameter!$C$6</f>
        <v>4840</v>
      </c>
      <c r="E244" s="10">
        <f t="shared" si="57"/>
        <v>16030</v>
      </c>
      <c r="F244" s="13">
        <f t="shared" si="67"/>
        <v>0.35</v>
      </c>
      <c r="G244" s="12">
        <f t="shared" si="58"/>
        <v>0.33760330578512399</v>
      </c>
      <c r="H244" s="10">
        <f t="shared" si="68"/>
        <v>24200</v>
      </c>
      <c r="I244" s="10">
        <f t="shared" si="69"/>
        <v>700</v>
      </c>
      <c r="J244" s="10">
        <f>H244*Parameter!$C$4</f>
        <v>3630</v>
      </c>
      <c r="K244" s="10">
        <f>(H244+I244*0)*Parameter!$C$6</f>
        <v>4840</v>
      </c>
      <c r="L244" s="10">
        <f t="shared" si="59"/>
        <v>16430</v>
      </c>
      <c r="M244" s="13">
        <f t="shared" si="70"/>
        <v>0.35</v>
      </c>
      <c r="N244" s="12">
        <f t="shared" si="60"/>
        <v>0.32107438016528927</v>
      </c>
      <c r="O244" s="10">
        <f t="shared" si="71"/>
        <v>24200</v>
      </c>
      <c r="P244" s="10">
        <f>Parameter!$C$7*2+Parameter!$C$8*2</f>
        <v>800</v>
      </c>
      <c r="Q244" s="10">
        <f>O244*Parameter!$C$4</f>
        <v>3630</v>
      </c>
      <c r="R244" s="10">
        <f>(O244+P244*0)*Parameter!$C$6</f>
        <v>4840</v>
      </c>
      <c r="S244" s="10">
        <f t="shared" si="61"/>
        <v>16530</v>
      </c>
      <c r="T244" s="13">
        <f t="shared" si="72"/>
        <v>0.35</v>
      </c>
      <c r="U244" s="12">
        <f t="shared" si="62"/>
        <v>0.31694214876033056</v>
      </c>
      <c r="V244" s="10">
        <f t="shared" si="73"/>
        <v>24200</v>
      </c>
      <c r="W244" s="10">
        <f t="shared" si="74"/>
        <v>400</v>
      </c>
      <c r="X244" s="10">
        <f>V244*Parameter!$C$4</f>
        <v>3630</v>
      </c>
      <c r="Y244" s="10">
        <f>(V244+W244*0)*Parameter!$C$6</f>
        <v>4840</v>
      </c>
      <c r="Z244" s="10">
        <f t="shared" si="63"/>
        <v>16130</v>
      </c>
      <c r="AA244" s="13">
        <f t="shared" si="75"/>
        <v>0.35</v>
      </c>
      <c r="AB244" s="12">
        <f t="shared" si="64"/>
        <v>0.33347107438016527</v>
      </c>
    </row>
    <row r="245" spans="1:28" x14ac:dyDescent="0.2">
      <c r="A245" s="9">
        <f t="shared" si="65"/>
        <v>24300</v>
      </c>
      <c r="B245" s="10">
        <f t="shared" si="66"/>
        <v>300</v>
      </c>
      <c r="C245" s="10">
        <f>A245*Parameter!$C$4</f>
        <v>3645</v>
      </c>
      <c r="D245" s="10">
        <f>(A245+B245*0)*Parameter!$C$6</f>
        <v>4860</v>
      </c>
      <c r="E245" s="10">
        <f t="shared" si="57"/>
        <v>16095</v>
      </c>
      <c r="F245" s="13">
        <f t="shared" si="67"/>
        <v>0.35</v>
      </c>
      <c r="G245" s="12">
        <f t="shared" si="58"/>
        <v>0.3376543209876543</v>
      </c>
      <c r="H245" s="10">
        <f t="shared" si="68"/>
        <v>24300</v>
      </c>
      <c r="I245" s="10">
        <f t="shared" si="69"/>
        <v>700</v>
      </c>
      <c r="J245" s="10">
        <f>H245*Parameter!$C$4</f>
        <v>3645</v>
      </c>
      <c r="K245" s="10">
        <f>(H245+I245*0)*Parameter!$C$6</f>
        <v>4860</v>
      </c>
      <c r="L245" s="10">
        <f t="shared" si="59"/>
        <v>16495</v>
      </c>
      <c r="M245" s="13">
        <f t="shared" si="70"/>
        <v>0.35</v>
      </c>
      <c r="N245" s="12">
        <f t="shared" si="60"/>
        <v>0.32119341563786008</v>
      </c>
      <c r="O245" s="10">
        <f t="shared" si="71"/>
        <v>24300</v>
      </c>
      <c r="P245" s="10">
        <f>Parameter!$C$7*2+Parameter!$C$8*2</f>
        <v>800</v>
      </c>
      <c r="Q245" s="10">
        <f>O245*Parameter!$C$4</f>
        <v>3645</v>
      </c>
      <c r="R245" s="10">
        <f>(O245+P245*0)*Parameter!$C$6</f>
        <v>4860</v>
      </c>
      <c r="S245" s="10">
        <f t="shared" si="61"/>
        <v>16595</v>
      </c>
      <c r="T245" s="13">
        <f t="shared" si="72"/>
        <v>0.35</v>
      </c>
      <c r="U245" s="12">
        <f t="shared" si="62"/>
        <v>0.31707818930041154</v>
      </c>
      <c r="V245" s="10">
        <f t="shared" si="73"/>
        <v>24300</v>
      </c>
      <c r="W245" s="10">
        <f t="shared" si="74"/>
        <v>400</v>
      </c>
      <c r="X245" s="10">
        <f>V245*Parameter!$C$4</f>
        <v>3645</v>
      </c>
      <c r="Y245" s="10">
        <f>(V245+W245*0)*Parameter!$C$6</f>
        <v>4860</v>
      </c>
      <c r="Z245" s="10">
        <f t="shared" si="63"/>
        <v>16195</v>
      </c>
      <c r="AA245" s="13">
        <f t="shared" si="75"/>
        <v>0.35</v>
      </c>
      <c r="AB245" s="12">
        <f t="shared" si="64"/>
        <v>0.33353909465020576</v>
      </c>
    </row>
    <row r="246" spans="1:28" x14ac:dyDescent="0.2">
      <c r="A246" s="9">
        <f t="shared" si="65"/>
        <v>24400</v>
      </c>
      <c r="B246" s="10">
        <f t="shared" si="66"/>
        <v>300</v>
      </c>
      <c r="C246" s="10">
        <f>A246*Parameter!$C$4</f>
        <v>3660</v>
      </c>
      <c r="D246" s="10">
        <f>(A246+B246*0)*Parameter!$C$6</f>
        <v>4880</v>
      </c>
      <c r="E246" s="10">
        <f t="shared" si="57"/>
        <v>16160</v>
      </c>
      <c r="F246" s="13">
        <f t="shared" si="67"/>
        <v>0.35</v>
      </c>
      <c r="G246" s="12">
        <f t="shared" si="58"/>
        <v>0.3377049180327869</v>
      </c>
      <c r="H246" s="10">
        <f t="shared" si="68"/>
        <v>24400</v>
      </c>
      <c r="I246" s="10">
        <f t="shared" si="69"/>
        <v>700</v>
      </c>
      <c r="J246" s="10">
        <f>H246*Parameter!$C$4</f>
        <v>3660</v>
      </c>
      <c r="K246" s="10">
        <f>(H246+I246*0)*Parameter!$C$6</f>
        <v>4880</v>
      </c>
      <c r="L246" s="10">
        <f t="shared" si="59"/>
        <v>16560</v>
      </c>
      <c r="M246" s="13">
        <f t="shared" si="70"/>
        <v>0.35</v>
      </c>
      <c r="N246" s="12">
        <f t="shared" si="60"/>
        <v>0.32131147540983607</v>
      </c>
      <c r="O246" s="10">
        <f t="shared" si="71"/>
        <v>24400</v>
      </c>
      <c r="P246" s="10">
        <f>Parameter!$C$7*2+Parameter!$C$8*2</f>
        <v>800</v>
      </c>
      <c r="Q246" s="10">
        <f>O246*Parameter!$C$4</f>
        <v>3660</v>
      </c>
      <c r="R246" s="10">
        <f>(O246+P246*0)*Parameter!$C$6</f>
        <v>4880</v>
      </c>
      <c r="S246" s="10">
        <f t="shared" si="61"/>
        <v>16660</v>
      </c>
      <c r="T246" s="13">
        <f t="shared" si="72"/>
        <v>0.35</v>
      </c>
      <c r="U246" s="12">
        <f t="shared" si="62"/>
        <v>0.31721311475409836</v>
      </c>
      <c r="V246" s="10">
        <f t="shared" si="73"/>
        <v>24400</v>
      </c>
      <c r="W246" s="10">
        <f t="shared" si="74"/>
        <v>400</v>
      </c>
      <c r="X246" s="10">
        <f>V246*Parameter!$C$4</f>
        <v>3660</v>
      </c>
      <c r="Y246" s="10">
        <f>(V246+W246*0)*Parameter!$C$6</f>
        <v>4880</v>
      </c>
      <c r="Z246" s="10">
        <f t="shared" si="63"/>
        <v>16260</v>
      </c>
      <c r="AA246" s="13">
        <f t="shared" si="75"/>
        <v>0.35</v>
      </c>
      <c r="AB246" s="12">
        <f t="shared" si="64"/>
        <v>0.3336065573770492</v>
      </c>
    </row>
    <row r="247" spans="1:28" x14ac:dyDescent="0.2">
      <c r="A247" s="9">
        <f t="shared" si="65"/>
        <v>24500</v>
      </c>
      <c r="B247" s="10">
        <f t="shared" si="66"/>
        <v>300</v>
      </c>
      <c r="C247" s="10">
        <f>A247*Parameter!$C$4</f>
        <v>3675</v>
      </c>
      <c r="D247" s="10">
        <f>(A247+B247*0)*Parameter!$C$6</f>
        <v>4900</v>
      </c>
      <c r="E247" s="10">
        <f t="shared" si="57"/>
        <v>16225</v>
      </c>
      <c r="F247" s="13">
        <f t="shared" si="67"/>
        <v>0.35</v>
      </c>
      <c r="G247" s="12">
        <f t="shared" si="58"/>
        <v>0.33775510204081632</v>
      </c>
      <c r="H247" s="10">
        <f t="shared" si="68"/>
        <v>24500</v>
      </c>
      <c r="I247" s="10">
        <f t="shared" si="69"/>
        <v>700</v>
      </c>
      <c r="J247" s="10">
        <f>H247*Parameter!$C$4</f>
        <v>3675</v>
      </c>
      <c r="K247" s="10">
        <f>(H247+I247*0)*Parameter!$C$6</f>
        <v>4900</v>
      </c>
      <c r="L247" s="10">
        <f t="shared" si="59"/>
        <v>16625</v>
      </c>
      <c r="M247" s="13">
        <f t="shared" si="70"/>
        <v>0.35</v>
      </c>
      <c r="N247" s="12">
        <f t="shared" si="60"/>
        <v>0.32142857142857145</v>
      </c>
      <c r="O247" s="10">
        <f t="shared" si="71"/>
        <v>24500</v>
      </c>
      <c r="P247" s="10">
        <f>Parameter!$C$7*2+Parameter!$C$8*2</f>
        <v>800</v>
      </c>
      <c r="Q247" s="10">
        <f>O247*Parameter!$C$4</f>
        <v>3675</v>
      </c>
      <c r="R247" s="10">
        <f>(O247+P247*0)*Parameter!$C$6</f>
        <v>4900</v>
      </c>
      <c r="S247" s="10">
        <f t="shared" si="61"/>
        <v>16725</v>
      </c>
      <c r="T247" s="13">
        <f t="shared" si="72"/>
        <v>0.35</v>
      </c>
      <c r="U247" s="12">
        <f t="shared" si="62"/>
        <v>0.31734693877551018</v>
      </c>
      <c r="V247" s="10">
        <f t="shared" si="73"/>
        <v>24500</v>
      </c>
      <c r="W247" s="10">
        <f t="shared" si="74"/>
        <v>400</v>
      </c>
      <c r="X247" s="10">
        <f>V247*Parameter!$C$4</f>
        <v>3675</v>
      </c>
      <c r="Y247" s="10">
        <f>(V247+W247*0)*Parameter!$C$6</f>
        <v>4900</v>
      </c>
      <c r="Z247" s="10">
        <f t="shared" si="63"/>
        <v>16325</v>
      </c>
      <c r="AA247" s="13">
        <f t="shared" si="75"/>
        <v>0.35</v>
      </c>
      <c r="AB247" s="12">
        <f t="shared" si="64"/>
        <v>0.33367346938775511</v>
      </c>
    </row>
    <row r="248" spans="1:28" x14ac:dyDescent="0.2">
      <c r="A248" s="9">
        <f t="shared" si="65"/>
        <v>24600</v>
      </c>
      <c r="B248" s="10">
        <f t="shared" si="66"/>
        <v>300</v>
      </c>
      <c r="C248" s="10">
        <f>A248*Parameter!$C$4</f>
        <v>3690</v>
      </c>
      <c r="D248" s="10">
        <f>(A248+B248*0)*Parameter!$C$6</f>
        <v>4920</v>
      </c>
      <c r="E248" s="10">
        <f t="shared" si="57"/>
        <v>16290</v>
      </c>
      <c r="F248" s="13">
        <f t="shared" si="67"/>
        <v>0.35</v>
      </c>
      <c r="G248" s="12">
        <f t="shared" si="58"/>
        <v>0.33780487804878051</v>
      </c>
      <c r="H248" s="10">
        <f t="shared" si="68"/>
        <v>24600</v>
      </c>
      <c r="I248" s="10">
        <f t="shared" si="69"/>
        <v>700</v>
      </c>
      <c r="J248" s="10">
        <f>H248*Parameter!$C$4</f>
        <v>3690</v>
      </c>
      <c r="K248" s="10">
        <f>(H248+I248*0)*Parameter!$C$6</f>
        <v>4920</v>
      </c>
      <c r="L248" s="10">
        <f t="shared" si="59"/>
        <v>16690</v>
      </c>
      <c r="M248" s="13">
        <f t="shared" si="70"/>
        <v>0.35</v>
      </c>
      <c r="N248" s="12">
        <f t="shared" si="60"/>
        <v>0.32154471544715446</v>
      </c>
      <c r="O248" s="10">
        <f t="shared" si="71"/>
        <v>24600</v>
      </c>
      <c r="P248" s="10">
        <f>Parameter!$C$7*2+Parameter!$C$8*2</f>
        <v>800</v>
      </c>
      <c r="Q248" s="10">
        <f>O248*Parameter!$C$4</f>
        <v>3690</v>
      </c>
      <c r="R248" s="10">
        <f>(O248+P248*0)*Parameter!$C$6</f>
        <v>4920</v>
      </c>
      <c r="S248" s="10">
        <f t="shared" si="61"/>
        <v>16790</v>
      </c>
      <c r="T248" s="13">
        <f t="shared" si="72"/>
        <v>0.35</v>
      </c>
      <c r="U248" s="12">
        <f t="shared" si="62"/>
        <v>0.31747967479674799</v>
      </c>
      <c r="V248" s="10">
        <f t="shared" si="73"/>
        <v>24600</v>
      </c>
      <c r="W248" s="10">
        <f t="shared" si="74"/>
        <v>400</v>
      </c>
      <c r="X248" s="10">
        <f>V248*Parameter!$C$4</f>
        <v>3690</v>
      </c>
      <c r="Y248" s="10">
        <f>(V248+W248*0)*Parameter!$C$6</f>
        <v>4920</v>
      </c>
      <c r="Z248" s="10">
        <f t="shared" si="63"/>
        <v>16390</v>
      </c>
      <c r="AA248" s="13">
        <f t="shared" si="75"/>
        <v>0.35</v>
      </c>
      <c r="AB248" s="12">
        <f t="shared" si="64"/>
        <v>0.33373983739837398</v>
      </c>
    </row>
    <row r="249" spans="1:28" x14ac:dyDescent="0.2">
      <c r="A249" s="9">
        <f t="shared" si="65"/>
        <v>24700</v>
      </c>
      <c r="B249" s="10">
        <f t="shared" si="66"/>
        <v>300</v>
      </c>
      <c r="C249" s="10">
        <f>A249*Parameter!$C$4</f>
        <v>3705</v>
      </c>
      <c r="D249" s="10">
        <f>(A249+B249*0)*Parameter!$C$6</f>
        <v>4940</v>
      </c>
      <c r="E249" s="10">
        <f t="shared" si="57"/>
        <v>16355</v>
      </c>
      <c r="F249" s="13">
        <f t="shared" si="67"/>
        <v>0.35</v>
      </c>
      <c r="G249" s="12">
        <f t="shared" si="58"/>
        <v>0.33785425101214572</v>
      </c>
      <c r="H249" s="10">
        <f t="shared" si="68"/>
        <v>24700</v>
      </c>
      <c r="I249" s="10">
        <f t="shared" si="69"/>
        <v>700</v>
      </c>
      <c r="J249" s="10">
        <f>H249*Parameter!$C$4</f>
        <v>3705</v>
      </c>
      <c r="K249" s="10">
        <f>(H249+I249*0)*Parameter!$C$6</f>
        <v>4940</v>
      </c>
      <c r="L249" s="10">
        <f t="shared" si="59"/>
        <v>16755</v>
      </c>
      <c r="M249" s="13">
        <f t="shared" si="70"/>
        <v>0.35</v>
      </c>
      <c r="N249" s="12">
        <f t="shared" si="60"/>
        <v>0.32165991902834007</v>
      </c>
      <c r="O249" s="10">
        <f t="shared" si="71"/>
        <v>24700</v>
      </c>
      <c r="P249" s="10">
        <f>Parameter!$C$7*2+Parameter!$C$8*2</f>
        <v>800</v>
      </c>
      <c r="Q249" s="10">
        <f>O249*Parameter!$C$4</f>
        <v>3705</v>
      </c>
      <c r="R249" s="10">
        <f>(O249+P249*0)*Parameter!$C$6</f>
        <v>4940</v>
      </c>
      <c r="S249" s="10">
        <f t="shared" si="61"/>
        <v>16855</v>
      </c>
      <c r="T249" s="13">
        <f t="shared" si="72"/>
        <v>0.35</v>
      </c>
      <c r="U249" s="12">
        <f t="shared" si="62"/>
        <v>0.31761133603238867</v>
      </c>
      <c r="V249" s="10">
        <f t="shared" si="73"/>
        <v>24700</v>
      </c>
      <c r="W249" s="10">
        <f t="shared" si="74"/>
        <v>400</v>
      </c>
      <c r="X249" s="10">
        <f>V249*Parameter!$C$4</f>
        <v>3705</v>
      </c>
      <c r="Y249" s="10">
        <f>(V249+W249*0)*Parameter!$C$6</f>
        <v>4940</v>
      </c>
      <c r="Z249" s="10">
        <f t="shared" si="63"/>
        <v>16455</v>
      </c>
      <c r="AA249" s="13">
        <f t="shared" si="75"/>
        <v>0.35</v>
      </c>
      <c r="AB249" s="12">
        <f t="shared" si="64"/>
        <v>0.33380566801619432</v>
      </c>
    </row>
    <row r="250" spans="1:28" x14ac:dyDescent="0.2">
      <c r="A250" s="9">
        <f t="shared" si="65"/>
        <v>24800</v>
      </c>
      <c r="B250" s="10">
        <f t="shared" si="66"/>
        <v>300</v>
      </c>
      <c r="C250" s="10">
        <f>A250*Parameter!$C$4</f>
        <v>3720</v>
      </c>
      <c r="D250" s="10">
        <f>(A250+B250*0)*Parameter!$C$6</f>
        <v>4960</v>
      </c>
      <c r="E250" s="10">
        <f t="shared" si="57"/>
        <v>16420</v>
      </c>
      <c r="F250" s="13">
        <f t="shared" si="67"/>
        <v>0.35</v>
      </c>
      <c r="G250" s="12">
        <f t="shared" si="58"/>
        <v>0.3379032258064516</v>
      </c>
      <c r="H250" s="10">
        <f t="shared" si="68"/>
        <v>24800</v>
      </c>
      <c r="I250" s="10">
        <f t="shared" si="69"/>
        <v>700</v>
      </c>
      <c r="J250" s="10">
        <f>H250*Parameter!$C$4</f>
        <v>3720</v>
      </c>
      <c r="K250" s="10">
        <f>(H250+I250*0)*Parameter!$C$6</f>
        <v>4960</v>
      </c>
      <c r="L250" s="10">
        <f t="shared" si="59"/>
        <v>16820</v>
      </c>
      <c r="M250" s="13">
        <f t="shared" si="70"/>
        <v>0.35</v>
      </c>
      <c r="N250" s="12">
        <f t="shared" si="60"/>
        <v>0.3217741935483871</v>
      </c>
      <c r="O250" s="10">
        <f t="shared" si="71"/>
        <v>24800</v>
      </c>
      <c r="P250" s="10">
        <f>Parameter!$C$7*2+Parameter!$C$8*2</f>
        <v>800</v>
      </c>
      <c r="Q250" s="10">
        <f>O250*Parameter!$C$4</f>
        <v>3720</v>
      </c>
      <c r="R250" s="10">
        <f>(O250+P250*0)*Parameter!$C$6</f>
        <v>4960</v>
      </c>
      <c r="S250" s="10">
        <f t="shared" si="61"/>
        <v>16920</v>
      </c>
      <c r="T250" s="13">
        <f t="shared" si="72"/>
        <v>0.35</v>
      </c>
      <c r="U250" s="12">
        <f t="shared" si="62"/>
        <v>0.31774193548387097</v>
      </c>
      <c r="V250" s="10">
        <f t="shared" si="73"/>
        <v>24800</v>
      </c>
      <c r="W250" s="10">
        <f t="shared" si="74"/>
        <v>400</v>
      </c>
      <c r="X250" s="10">
        <f>V250*Parameter!$C$4</f>
        <v>3720</v>
      </c>
      <c r="Y250" s="10">
        <f>(V250+W250*0)*Parameter!$C$6</f>
        <v>4960</v>
      </c>
      <c r="Z250" s="10">
        <f t="shared" si="63"/>
        <v>16520</v>
      </c>
      <c r="AA250" s="13">
        <f t="shared" si="75"/>
        <v>0.35</v>
      </c>
      <c r="AB250" s="12">
        <f t="shared" si="64"/>
        <v>0.33387096774193548</v>
      </c>
    </row>
    <row r="251" spans="1:28" x14ac:dyDescent="0.2">
      <c r="A251" s="9">
        <f t="shared" si="65"/>
        <v>24900</v>
      </c>
      <c r="B251" s="10">
        <f t="shared" si="66"/>
        <v>300</v>
      </c>
      <c r="C251" s="10">
        <f>A251*Parameter!$C$4</f>
        <v>3735</v>
      </c>
      <c r="D251" s="10">
        <f>(A251+B251*0)*Parameter!$C$6</f>
        <v>4980</v>
      </c>
      <c r="E251" s="10">
        <f t="shared" si="57"/>
        <v>16485</v>
      </c>
      <c r="F251" s="13">
        <f t="shared" si="67"/>
        <v>0.35</v>
      </c>
      <c r="G251" s="12">
        <f t="shared" si="58"/>
        <v>0.33795180722891566</v>
      </c>
      <c r="H251" s="10">
        <f t="shared" si="68"/>
        <v>24900</v>
      </c>
      <c r="I251" s="10">
        <f t="shared" si="69"/>
        <v>700</v>
      </c>
      <c r="J251" s="10">
        <f>H251*Parameter!$C$4</f>
        <v>3735</v>
      </c>
      <c r="K251" s="10">
        <f>(H251+I251*0)*Parameter!$C$6</f>
        <v>4980</v>
      </c>
      <c r="L251" s="10">
        <f t="shared" si="59"/>
        <v>16885</v>
      </c>
      <c r="M251" s="13">
        <f t="shared" si="70"/>
        <v>0.35</v>
      </c>
      <c r="N251" s="12">
        <f t="shared" si="60"/>
        <v>0.32188755020080323</v>
      </c>
      <c r="O251" s="10">
        <f t="shared" si="71"/>
        <v>24900</v>
      </c>
      <c r="P251" s="10">
        <f>Parameter!$C$7*2+Parameter!$C$8*2</f>
        <v>800</v>
      </c>
      <c r="Q251" s="10">
        <f>O251*Parameter!$C$4</f>
        <v>3735</v>
      </c>
      <c r="R251" s="10">
        <f>(O251+P251*0)*Parameter!$C$6</f>
        <v>4980</v>
      </c>
      <c r="S251" s="10">
        <f t="shared" si="61"/>
        <v>16985</v>
      </c>
      <c r="T251" s="13">
        <f t="shared" si="72"/>
        <v>0.35</v>
      </c>
      <c r="U251" s="12">
        <f t="shared" si="62"/>
        <v>0.31787148594377512</v>
      </c>
      <c r="V251" s="10">
        <f t="shared" si="73"/>
        <v>24900</v>
      </c>
      <c r="W251" s="10">
        <f t="shared" si="74"/>
        <v>400</v>
      </c>
      <c r="X251" s="10">
        <f>V251*Parameter!$C$4</f>
        <v>3735</v>
      </c>
      <c r="Y251" s="10">
        <f>(V251+W251*0)*Parameter!$C$6</f>
        <v>4980</v>
      </c>
      <c r="Z251" s="10">
        <f t="shared" si="63"/>
        <v>16585</v>
      </c>
      <c r="AA251" s="13">
        <f t="shared" si="75"/>
        <v>0.35</v>
      </c>
      <c r="AB251" s="12">
        <f t="shared" si="64"/>
        <v>0.33393574297188755</v>
      </c>
    </row>
    <row r="252" spans="1:28" x14ac:dyDescent="0.2">
      <c r="A252" s="9">
        <f t="shared" si="65"/>
        <v>25000</v>
      </c>
      <c r="B252" s="10">
        <f t="shared" si="66"/>
        <v>300</v>
      </c>
      <c r="C252" s="10">
        <f>A252*Parameter!$C$4</f>
        <v>3750</v>
      </c>
      <c r="D252" s="10">
        <f>(A252+B252*0)*Parameter!$C$6</f>
        <v>5000</v>
      </c>
      <c r="E252" s="10">
        <f t="shared" si="57"/>
        <v>16550</v>
      </c>
      <c r="F252" s="13">
        <f t="shared" si="67"/>
        <v>0.35</v>
      </c>
      <c r="G252" s="12">
        <f t="shared" si="58"/>
        <v>0.33800000000000002</v>
      </c>
      <c r="H252" s="10">
        <f t="shared" si="68"/>
        <v>25000</v>
      </c>
      <c r="I252" s="10">
        <f t="shared" si="69"/>
        <v>700</v>
      </c>
      <c r="J252" s="10">
        <f>H252*Parameter!$C$4</f>
        <v>3750</v>
      </c>
      <c r="K252" s="10">
        <f>(H252+I252*0)*Parameter!$C$6</f>
        <v>5000</v>
      </c>
      <c r="L252" s="10">
        <f t="shared" si="59"/>
        <v>16950</v>
      </c>
      <c r="M252" s="13">
        <f t="shared" si="70"/>
        <v>0.35</v>
      </c>
      <c r="N252" s="12">
        <f t="shared" si="60"/>
        <v>0.32200000000000001</v>
      </c>
      <c r="O252" s="10">
        <f t="shared" si="71"/>
        <v>25000</v>
      </c>
      <c r="P252" s="10">
        <f>Parameter!$C$7*2+Parameter!$C$8*2</f>
        <v>800</v>
      </c>
      <c r="Q252" s="10">
        <f>O252*Parameter!$C$4</f>
        <v>3750</v>
      </c>
      <c r="R252" s="10">
        <f>(O252+P252*0)*Parameter!$C$6</f>
        <v>5000</v>
      </c>
      <c r="S252" s="10">
        <f t="shared" si="61"/>
        <v>17050</v>
      </c>
      <c r="T252" s="13">
        <f t="shared" si="72"/>
        <v>0.35</v>
      </c>
      <c r="U252" s="12">
        <f t="shared" si="62"/>
        <v>0.318</v>
      </c>
      <c r="V252" s="10">
        <f t="shared" si="73"/>
        <v>25000</v>
      </c>
      <c r="W252" s="10">
        <f t="shared" si="74"/>
        <v>400</v>
      </c>
      <c r="X252" s="10">
        <f>V252*Parameter!$C$4</f>
        <v>3750</v>
      </c>
      <c r="Y252" s="10">
        <f>(V252+W252*0)*Parameter!$C$6</f>
        <v>5000</v>
      </c>
      <c r="Z252" s="10">
        <f t="shared" si="63"/>
        <v>16650</v>
      </c>
      <c r="AA252" s="13">
        <f t="shared" si="75"/>
        <v>0.35</v>
      </c>
      <c r="AB252" s="12">
        <f t="shared" si="64"/>
        <v>0.33400000000000002</v>
      </c>
    </row>
    <row r="253" spans="1:28" x14ac:dyDescent="0.2">
      <c r="A253" s="9">
        <f t="shared" si="65"/>
        <v>25100</v>
      </c>
      <c r="B253" s="10">
        <f t="shared" si="66"/>
        <v>300</v>
      </c>
      <c r="C253" s="10">
        <f>A253*Parameter!$C$4</f>
        <v>3765</v>
      </c>
      <c r="D253" s="10">
        <f>(A253+B253*0)*Parameter!$C$6</f>
        <v>5020</v>
      </c>
      <c r="E253" s="10">
        <f t="shared" si="57"/>
        <v>16615</v>
      </c>
      <c r="F253" s="13">
        <f t="shared" si="67"/>
        <v>0.35</v>
      </c>
      <c r="G253" s="12">
        <f t="shared" si="58"/>
        <v>0.33804780876494023</v>
      </c>
      <c r="H253" s="10">
        <f t="shared" si="68"/>
        <v>25100</v>
      </c>
      <c r="I253" s="10">
        <f t="shared" si="69"/>
        <v>700</v>
      </c>
      <c r="J253" s="10">
        <f>H253*Parameter!$C$4</f>
        <v>3765</v>
      </c>
      <c r="K253" s="10">
        <f>(H253+I253*0)*Parameter!$C$6</f>
        <v>5020</v>
      </c>
      <c r="L253" s="10">
        <f t="shared" si="59"/>
        <v>17015</v>
      </c>
      <c r="M253" s="13">
        <f t="shared" si="70"/>
        <v>0.35</v>
      </c>
      <c r="N253" s="12">
        <f t="shared" si="60"/>
        <v>0.32211155378486056</v>
      </c>
      <c r="O253" s="10">
        <f t="shared" si="71"/>
        <v>25100</v>
      </c>
      <c r="P253" s="10">
        <f>Parameter!$C$7*2+Parameter!$C$8*2</f>
        <v>800</v>
      </c>
      <c r="Q253" s="10">
        <f>O253*Parameter!$C$4</f>
        <v>3765</v>
      </c>
      <c r="R253" s="10">
        <f>(O253+P253*0)*Parameter!$C$6</f>
        <v>5020</v>
      </c>
      <c r="S253" s="10">
        <f t="shared" si="61"/>
        <v>17115</v>
      </c>
      <c r="T253" s="13">
        <f t="shared" si="72"/>
        <v>0.35</v>
      </c>
      <c r="U253" s="12">
        <f t="shared" si="62"/>
        <v>0.31812749003984064</v>
      </c>
      <c r="V253" s="10">
        <f t="shared" si="73"/>
        <v>25100</v>
      </c>
      <c r="W253" s="10">
        <f t="shared" si="74"/>
        <v>400</v>
      </c>
      <c r="X253" s="10">
        <f>V253*Parameter!$C$4</f>
        <v>3765</v>
      </c>
      <c r="Y253" s="10">
        <f>(V253+W253*0)*Parameter!$C$6</f>
        <v>5020</v>
      </c>
      <c r="Z253" s="10">
        <f t="shared" si="63"/>
        <v>16715</v>
      </c>
      <c r="AA253" s="13">
        <f t="shared" si="75"/>
        <v>0.35</v>
      </c>
      <c r="AB253" s="12">
        <f t="shared" si="64"/>
        <v>0.33406374501992031</v>
      </c>
    </row>
    <row r="254" spans="1:28" x14ac:dyDescent="0.2">
      <c r="A254" s="9">
        <f t="shared" si="65"/>
        <v>25200</v>
      </c>
      <c r="B254" s="10">
        <f t="shared" si="66"/>
        <v>300</v>
      </c>
      <c r="C254" s="10">
        <f>A254*Parameter!$C$4</f>
        <v>3780</v>
      </c>
      <c r="D254" s="10">
        <f>(A254+B254*0)*Parameter!$C$6</f>
        <v>5040</v>
      </c>
      <c r="E254" s="10">
        <f t="shared" si="57"/>
        <v>16680</v>
      </c>
      <c r="F254" s="13">
        <f t="shared" si="67"/>
        <v>0.35</v>
      </c>
      <c r="G254" s="12">
        <f t="shared" si="58"/>
        <v>0.33809523809523812</v>
      </c>
      <c r="H254" s="10">
        <f t="shared" si="68"/>
        <v>25200</v>
      </c>
      <c r="I254" s="10">
        <f t="shared" si="69"/>
        <v>700</v>
      </c>
      <c r="J254" s="10">
        <f>H254*Parameter!$C$4</f>
        <v>3780</v>
      </c>
      <c r="K254" s="10">
        <f>(H254+I254*0)*Parameter!$C$6</f>
        <v>5040</v>
      </c>
      <c r="L254" s="10">
        <f t="shared" si="59"/>
        <v>17080</v>
      </c>
      <c r="M254" s="13">
        <f t="shared" si="70"/>
        <v>0.35</v>
      </c>
      <c r="N254" s="12">
        <f t="shared" si="60"/>
        <v>0.32222222222222224</v>
      </c>
      <c r="O254" s="10">
        <f t="shared" si="71"/>
        <v>25200</v>
      </c>
      <c r="P254" s="10">
        <f>Parameter!$C$7*2+Parameter!$C$8*2</f>
        <v>800</v>
      </c>
      <c r="Q254" s="10">
        <f>O254*Parameter!$C$4</f>
        <v>3780</v>
      </c>
      <c r="R254" s="10">
        <f>(O254+P254*0)*Parameter!$C$6</f>
        <v>5040</v>
      </c>
      <c r="S254" s="10">
        <f t="shared" si="61"/>
        <v>17180</v>
      </c>
      <c r="T254" s="13">
        <f t="shared" si="72"/>
        <v>0.35</v>
      </c>
      <c r="U254" s="12">
        <f t="shared" si="62"/>
        <v>0.31825396825396823</v>
      </c>
      <c r="V254" s="10">
        <f t="shared" si="73"/>
        <v>25200</v>
      </c>
      <c r="W254" s="10">
        <f t="shared" si="74"/>
        <v>400</v>
      </c>
      <c r="X254" s="10">
        <f>V254*Parameter!$C$4</f>
        <v>3780</v>
      </c>
      <c r="Y254" s="10">
        <f>(V254+W254*0)*Parameter!$C$6</f>
        <v>5040</v>
      </c>
      <c r="Z254" s="10">
        <f t="shared" si="63"/>
        <v>16780</v>
      </c>
      <c r="AA254" s="13">
        <f t="shared" si="75"/>
        <v>0.35</v>
      </c>
      <c r="AB254" s="12">
        <f t="shared" si="64"/>
        <v>0.33412698412698411</v>
      </c>
    </row>
    <row r="255" spans="1:28" x14ac:dyDescent="0.2">
      <c r="A255" s="9">
        <f t="shared" si="65"/>
        <v>25300</v>
      </c>
      <c r="B255" s="10">
        <f t="shared" si="66"/>
        <v>300</v>
      </c>
      <c r="C255" s="10">
        <f>A255*Parameter!$C$4</f>
        <v>3795</v>
      </c>
      <c r="D255" s="10">
        <f>(A255+B255*0)*Parameter!$C$6</f>
        <v>5060</v>
      </c>
      <c r="E255" s="10">
        <f t="shared" si="57"/>
        <v>16745</v>
      </c>
      <c r="F255" s="13">
        <f t="shared" si="67"/>
        <v>0.35</v>
      </c>
      <c r="G255" s="12">
        <f t="shared" si="58"/>
        <v>0.33814229249011857</v>
      </c>
      <c r="H255" s="10">
        <f t="shared" si="68"/>
        <v>25300</v>
      </c>
      <c r="I255" s="10">
        <f t="shared" si="69"/>
        <v>700</v>
      </c>
      <c r="J255" s="10">
        <f>H255*Parameter!$C$4</f>
        <v>3795</v>
      </c>
      <c r="K255" s="10">
        <f>(H255+I255*0)*Parameter!$C$6</f>
        <v>5060</v>
      </c>
      <c r="L255" s="10">
        <f t="shared" si="59"/>
        <v>17145</v>
      </c>
      <c r="M255" s="13">
        <f t="shared" si="70"/>
        <v>0.35</v>
      </c>
      <c r="N255" s="12">
        <f t="shared" si="60"/>
        <v>0.32233201581027671</v>
      </c>
      <c r="O255" s="10">
        <f t="shared" si="71"/>
        <v>25300</v>
      </c>
      <c r="P255" s="10">
        <f>Parameter!$C$7*2+Parameter!$C$8*2</f>
        <v>800</v>
      </c>
      <c r="Q255" s="10">
        <f>O255*Parameter!$C$4</f>
        <v>3795</v>
      </c>
      <c r="R255" s="10">
        <f>(O255+P255*0)*Parameter!$C$6</f>
        <v>5060</v>
      </c>
      <c r="S255" s="10">
        <f t="shared" si="61"/>
        <v>17245</v>
      </c>
      <c r="T255" s="13">
        <f t="shared" si="72"/>
        <v>0.35</v>
      </c>
      <c r="U255" s="12">
        <f t="shared" si="62"/>
        <v>0.3183794466403162</v>
      </c>
      <c r="V255" s="10">
        <f t="shared" si="73"/>
        <v>25300</v>
      </c>
      <c r="W255" s="10">
        <f t="shared" si="74"/>
        <v>400</v>
      </c>
      <c r="X255" s="10">
        <f>V255*Parameter!$C$4</f>
        <v>3795</v>
      </c>
      <c r="Y255" s="10">
        <f>(V255+W255*0)*Parameter!$C$6</f>
        <v>5060</v>
      </c>
      <c r="Z255" s="10">
        <f t="shared" si="63"/>
        <v>16845</v>
      </c>
      <c r="AA255" s="13">
        <f t="shared" si="75"/>
        <v>0.35</v>
      </c>
      <c r="AB255" s="12">
        <f t="shared" si="64"/>
        <v>0.33418972332015812</v>
      </c>
    </row>
    <row r="256" spans="1:28" x14ac:dyDescent="0.2">
      <c r="A256" s="9">
        <f t="shared" si="65"/>
        <v>25400</v>
      </c>
      <c r="B256" s="10">
        <f t="shared" si="66"/>
        <v>300</v>
      </c>
      <c r="C256" s="10">
        <f>A256*Parameter!$C$4</f>
        <v>3810</v>
      </c>
      <c r="D256" s="10">
        <f>(A256+B256*0)*Parameter!$C$6</f>
        <v>5080</v>
      </c>
      <c r="E256" s="10">
        <f t="shared" si="57"/>
        <v>16810</v>
      </c>
      <c r="F256" s="13">
        <f t="shared" si="67"/>
        <v>0.35</v>
      </c>
      <c r="G256" s="12">
        <f t="shared" si="58"/>
        <v>0.33818897637795275</v>
      </c>
      <c r="H256" s="10">
        <f t="shared" si="68"/>
        <v>25400</v>
      </c>
      <c r="I256" s="10">
        <f t="shared" si="69"/>
        <v>700</v>
      </c>
      <c r="J256" s="10">
        <f>H256*Parameter!$C$4</f>
        <v>3810</v>
      </c>
      <c r="K256" s="10">
        <f>(H256+I256*0)*Parameter!$C$6</f>
        <v>5080</v>
      </c>
      <c r="L256" s="10">
        <f t="shared" si="59"/>
        <v>17210</v>
      </c>
      <c r="M256" s="13">
        <f t="shared" si="70"/>
        <v>0.35</v>
      </c>
      <c r="N256" s="12">
        <f t="shared" si="60"/>
        <v>0.32244094488188979</v>
      </c>
      <c r="O256" s="10">
        <f t="shared" si="71"/>
        <v>25400</v>
      </c>
      <c r="P256" s="10">
        <f>Parameter!$C$7*2+Parameter!$C$8*2</f>
        <v>800</v>
      </c>
      <c r="Q256" s="10">
        <f>O256*Parameter!$C$4</f>
        <v>3810</v>
      </c>
      <c r="R256" s="10">
        <f>(O256+P256*0)*Parameter!$C$6</f>
        <v>5080</v>
      </c>
      <c r="S256" s="10">
        <f t="shared" si="61"/>
        <v>17310</v>
      </c>
      <c r="T256" s="13">
        <f t="shared" si="72"/>
        <v>0.35</v>
      </c>
      <c r="U256" s="12">
        <f t="shared" si="62"/>
        <v>0.31850393700787399</v>
      </c>
      <c r="V256" s="10">
        <f t="shared" si="73"/>
        <v>25400</v>
      </c>
      <c r="W256" s="10">
        <f t="shared" si="74"/>
        <v>400</v>
      </c>
      <c r="X256" s="10">
        <f>V256*Parameter!$C$4</f>
        <v>3810</v>
      </c>
      <c r="Y256" s="10">
        <f>(V256+W256*0)*Parameter!$C$6</f>
        <v>5080</v>
      </c>
      <c r="Z256" s="10">
        <f t="shared" si="63"/>
        <v>16910</v>
      </c>
      <c r="AA256" s="13">
        <f t="shared" si="75"/>
        <v>0.35</v>
      </c>
      <c r="AB256" s="12">
        <f t="shared" si="64"/>
        <v>0.33425196850393701</v>
      </c>
    </row>
    <row r="257" spans="1:28" x14ac:dyDescent="0.2">
      <c r="A257" s="9">
        <f t="shared" si="65"/>
        <v>25500</v>
      </c>
      <c r="B257" s="10">
        <f t="shared" si="66"/>
        <v>300</v>
      </c>
      <c r="C257" s="10">
        <f>A257*Parameter!$C$4</f>
        <v>3825</v>
      </c>
      <c r="D257" s="10">
        <f>(A257+B257*0)*Parameter!$C$6</f>
        <v>5100</v>
      </c>
      <c r="E257" s="10">
        <f t="shared" si="57"/>
        <v>16875</v>
      </c>
      <c r="F257" s="13">
        <f t="shared" si="67"/>
        <v>0.35</v>
      </c>
      <c r="G257" s="12">
        <f t="shared" si="58"/>
        <v>0.33823529411764708</v>
      </c>
      <c r="H257" s="10">
        <f t="shared" si="68"/>
        <v>25500</v>
      </c>
      <c r="I257" s="10">
        <f t="shared" si="69"/>
        <v>700</v>
      </c>
      <c r="J257" s="10">
        <f>H257*Parameter!$C$4</f>
        <v>3825</v>
      </c>
      <c r="K257" s="10">
        <f>(H257+I257*0)*Parameter!$C$6</f>
        <v>5100</v>
      </c>
      <c r="L257" s="10">
        <f t="shared" si="59"/>
        <v>17275</v>
      </c>
      <c r="M257" s="13">
        <f t="shared" si="70"/>
        <v>0.35</v>
      </c>
      <c r="N257" s="12">
        <f t="shared" si="60"/>
        <v>0.32254901960784316</v>
      </c>
      <c r="O257" s="10">
        <f t="shared" si="71"/>
        <v>25500</v>
      </c>
      <c r="P257" s="10">
        <f>Parameter!$C$7*2+Parameter!$C$8*2</f>
        <v>800</v>
      </c>
      <c r="Q257" s="10">
        <f>O257*Parameter!$C$4</f>
        <v>3825</v>
      </c>
      <c r="R257" s="10">
        <f>(O257+P257*0)*Parameter!$C$6</f>
        <v>5100</v>
      </c>
      <c r="S257" s="10">
        <f t="shared" si="61"/>
        <v>17375</v>
      </c>
      <c r="T257" s="13">
        <f t="shared" si="72"/>
        <v>0.35</v>
      </c>
      <c r="U257" s="12">
        <f t="shared" si="62"/>
        <v>0.31862745098039214</v>
      </c>
      <c r="V257" s="10">
        <f t="shared" si="73"/>
        <v>25500</v>
      </c>
      <c r="W257" s="10">
        <f t="shared" si="74"/>
        <v>400</v>
      </c>
      <c r="X257" s="10">
        <f>V257*Parameter!$C$4</f>
        <v>3825</v>
      </c>
      <c r="Y257" s="10">
        <f>(V257+W257*0)*Parameter!$C$6</f>
        <v>5100</v>
      </c>
      <c r="Z257" s="10">
        <f t="shared" si="63"/>
        <v>16975</v>
      </c>
      <c r="AA257" s="13">
        <f t="shared" si="75"/>
        <v>0.35</v>
      </c>
      <c r="AB257" s="12">
        <f t="shared" si="64"/>
        <v>0.33431372549019606</v>
      </c>
    </row>
    <row r="258" spans="1:28" x14ac:dyDescent="0.2">
      <c r="A258" s="9">
        <f t="shared" si="65"/>
        <v>25600</v>
      </c>
      <c r="B258" s="10">
        <f t="shared" si="66"/>
        <v>300</v>
      </c>
      <c r="C258" s="10">
        <f>A258*Parameter!$C$4</f>
        <v>3840</v>
      </c>
      <c r="D258" s="10">
        <f>(A258+B258*0)*Parameter!$C$6</f>
        <v>5120</v>
      </c>
      <c r="E258" s="10">
        <f t="shared" si="57"/>
        <v>16940</v>
      </c>
      <c r="F258" s="13">
        <f t="shared" si="67"/>
        <v>0.35</v>
      </c>
      <c r="G258" s="12">
        <f t="shared" si="58"/>
        <v>0.33828124999999998</v>
      </c>
      <c r="H258" s="10">
        <f t="shared" si="68"/>
        <v>25600</v>
      </c>
      <c r="I258" s="10">
        <f t="shared" si="69"/>
        <v>700</v>
      </c>
      <c r="J258" s="10">
        <f>H258*Parameter!$C$4</f>
        <v>3840</v>
      </c>
      <c r="K258" s="10">
        <f>(H258+I258*0)*Parameter!$C$6</f>
        <v>5120</v>
      </c>
      <c r="L258" s="10">
        <f t="shared" si="59"/>
        <v>17340</v>
      </c>
      <c r="M258" s="13">
        <f t="shared" si="70"/>
        <v>0.35</v>
      </c>
      <c r="N258" s="12">
        <f t="shared" si="60"/>
        <v>0.32265624999999998</v>
      </c>
      <c r="O258" s="10">
        <f t="shared" si="71"/>
        <v>25600</v>
      </c>
      <c r="P258" s="10">
        <f>Parameter!$C$7*2+Parameter!$C$8*2</f>
        <v>800</v>
      </c>
      <c r="Q258" s="10">
        <f>O258*Parameter!$C$4</f>
        <v>3840</v>
      </c>
      <c r="R258" s="10">
        <f>(O258+P258*0)*Parameter!$C$6</f>
        <v>5120</v>
      </c>
      <c r="S258" s="10">
        <f t="shared" si="61"/>
        <v>17440</v>
      </c>
      <c r="T258" s="13">
        <f t="shared" si="72"/>
        <v>0.35</v>
      </c>
      <c r="U258" s="12">
        <f t="shared" si="62"/>
        <v>0.31874999999999998</v>
      </c>
      <c r="V258" s="10">
        <f t="shared" si="73"/>
        <v>25600</v>
      </c>
      <c r="W258" s="10">
        <f t="shared" si="74"/>
        <v>400</v>
      </c>
      <c r="X258" s="10">
        <f>V258*Parameter!$C$4</f>
        <v>3840</v>
      </c>
      <c r="Y258" s="10">
        <f>(V258+W258*0)*Parameter!$C$6</f>
        <v>5120</v>
      </c>
      <c r="Z258" s="10">
        <f t="shared" si="63"/>
        <v>17040</v>
      </c>
      <c r="AA258" s="13">
        <f t="shared" si="75"/>
        <v>0.35</v>
      </c>
      <c r="AB258" s="12">
        <f t="shared" si="64"/>
        <v>0.33437499999999998</v>
      </c>
    </row>
    <row r="259" spans="1:28" x14ac:dyDescent="0.2">
      <c r="A259" s="9">
        <f t="shared" si="65"/>
        <v>25700</v>
      </c>
      <c r="B259" s="10">
        <f t="shared" si="66"/>
        <v>300</v>
      </c>
      <c r="C259" s="10">
        <f>A259*Parameter!$C$4</f>
        <v>3855</v>
      </c>
      <c r="D259" s="10">
        <f>(A259+B259*0)*Parameter!$C$6</f>
        <v>5140</v>
      </c>
      <c r="E259" s="10">
        <f t="shared" ref="E259:E322" si="76">A259+B259-C259-D259</f>
        <v>17005</v>
      </c>
      <c r="F259" s="13">
        <f t="shared" si="67"/>
        <v>0.35</v>
      </c>
      <c r="G259" s="12">
        <f t="shared" ref="G259:G322" si="77">(C259+D259-B259)/A259</f>
        <v>0.33832684824902726</v>
      </c>
      <c r="H259" s="10">
        <f t="shared" si="68"/>
        <v>25700</v>
      </c>
      <c r="I259" s="10">
        <f t="shared" si="69"/>
        <v>700</v>
      </c>
      <c r="J259" s="10">
        <f>H259*Parameter!$C$4</f>
        <v>3855</v>
      </c>
      <c r="K259" s="10">
        <f>(H259+I259*0)*Parameter!$C$6</f>
        <v>5140</v>
      </c>
      <c r="L259" s="10">
        <f t="shared" ref="L259:L322" si="78">H259+I259-J259-K259</f>
        <v>17405</v>
      </c>
      <c r="M259" s="13">
        <f t="shared" si="70"/>
        <v>0.35</v>
      </c>
      <c r="N259" s="12">
        <f t="shared" ref="N259:N322" si="79">(J259+K259-I259)/H259</f>
        <v>0.32276264591439691</v>
      </c>
      <c r="O259" s="10">
        <f t="shared" si="71"/>
        <v>25700</v>
      </c>
      <c r="P259" s="10">
        <f>Parameter!$C$7*2+Parameter!$C$8*2</f>
        <v>800</v>
      </c>
      <c r="Q259" s="10">
        <f>O259*Parameter!$C$4</f>
        <v>3855</v>
      </c>
      <c r="R259" s="10">
        <f>(O259+P259*0)*Parameter!$C$6</f>
        <v>5140</v>
      </c>
      <c r="S259" s="10">
        <f t="shared" ref="S259:S322" si="80">O259+P259-Q259-R259</f>
        <v>17505</v>
      </c>
      <c r="T259" s="13">
        <f t="shared" si="72"/>
        <v>0.35</v>
      </c>
      <c r="U259" s="12">
        <f t="shared" ref="U259:U322" si="81">(Q259+R259-P259)/O259</f>
        <v>0.31887159533073928</v>
      </c>
      <c r="V259" s="10">
        <f t="shared" si="73"/>
        <v>25700</v>
      </c>
      <c r="W259" s="10">
        <f t="shared" si="74"/>
        <v>400</v>
      </c>
      <c r="X259" s="10">
        <f>V259*Parameter!$C$4</f>
        <v>3855</v>
      </c>
      <c r="Y259" s="10">
        <f>(V259+W259*0)*Parameter!$C$6</f>
        <v>5140</v>
      </c>
      <c r="Z259" s="10">
        <f t="shared" ref="Z259:Z322" si="82">V259+W259-X259-Y259</f>
        <v>17105</v>
      </c>
      <c r="AA259" s="13">
        <f t="shared" si="75"/>
        <v>0.35</v>
      </c>
      <c r="AB259" s="12">
        <f t="shared" ref="AB259:AB322" si="83">(X259+Y259-W259)/V259</f>
        <v>0.33443579766536963</v>
      </c>
    </row>
    <row r="260" spans="1:28" x14ac:dyDescent="0.2">
      <c r="A260" s="9">
        <f t="shared" ref="A260:A323" si="84">A259+100</f>
        <v>25800</v>
      </c>
      <c r="B260" s="10">
        <f t="shared" ref="B260:B323" si="85">B259</f>
        <v>300</v>
      </c>
      <c r="C260" s="10">
        <f>A260*Parameter!$C$4</f>
        <v>3870</v>
      </c>
      <c r="D260" s="10">
        <f>(A260+B260*0)*Parameter!$C$6</f>
        <v>5160</v>
      </c>
      <c r="E260" s="10">
        <f t="shared" si="76"/>
        <v>17070</v>
      </c>
      <c r="F260" s="13">
        <f t="shared" ref="F260:F323" si="86">((C260+D260)-(C259+D259))/(A260-A259)</f>
        <v>0.35</v>
      </c>
      <c r="G260" s="12">
        <f t="shared" si="77"/>
        <v>0.33837209302325583</v>
      </c>
      <c r="H260" s="10">
        <f t="shared" ref="H260:H323" si="87">H259+100</f>
        <v>25800</v>
      </c>
      <c r="I260" s="10">
        <f t="shared" ref="I260:I323" si="88">I259</f>
        <v>700</v>
      </c>
      <c r="J260" s="10">
        <f>H260*Parameter!$C$4</f>
        <v>3870</v>
      </c>
      <c r="K260" s="10">
        <f>(H260+I260*0)*Parameter!$C$6</f>
        <v>5160</v>
      </c>
      <c r="L260" s="10">
        <f t="shared" si="78"/>
        <v>17470</v>
      </c>
      <c r="M260" s="13">
        <f t="shared" ref="M260:M323" si="89">((J260+K260)-(J259+K259))/(H260-H259)</f>
        <v>0.35</v>
      </c>
      <c r="N260" s="12">
        <f t="shared" si="79"/>
        <v>0.32286821705426355</v>
      </c>
      <c r="O260" s="10">
        <f t="shared" ref="O260:O323" si="90">O259+100</f>
        <v>25800</v>
      </c>
      <c r="P260" s="10">
        <f>Parameter!$C$7*2+Parameter!$C$8*2</f>
        <v>800</v>
      </c>
      <c r="Q260" s="10">
        <f>O260*Parameter!$C$4</f>
        <v>3870</v>
      </c>
      <c r="R260" s="10">
        <f>(O260+P260*0)*Parameter!$C$6</f>
        <v>5160</v>
      </c>
      <c r="S260" s="10">
        <f t="shared" si="80"/>
        <v>17570</v>
      </c>
      <c r="T260" s="13">
        <f t="shared" ref="T260:T323" si="91">((Q260+R260)-(Q259+R259))/(O260-O259)</f>
        <v>0.35</v>
      </c>
      <c r="U260" s="12">
        <f t="shared" si="81"/>
        <v>0.31899224806201548</v>
      </c>
      <c r="V260" s="10">
        <f t="shared" ref="V260:V323" si="92">V259+100</f>
        <v>25800</v>
      </c>
      <c r="W260" s="10">
        <f t="shared" ref="W260:W323" si="93">W259</f>
        <v>400</v>
      </c>
      <c r="X260" s="10">
        <f>V260*Parameter!$C$4</f>
        <v>3870</v>
      </c>
      <c r="Y260" s="10">
        <f>(V260+W260*0)*Parameter!$C$6</f>
        <v>5160</v>
      </c>
      <c r="Z260" s="10">
        <f t="shared" si="82"/>
        <v>17170</v>
      </c>
      <c r="AA260" s="13">
        <f t="shared" ref="AA260:AA323" si="94">((X260+Y260)-(X259+Y259))/(V260-V259)</f>
        <v>0.35</v>
      </c>
      <c r="AB260" s="12">
        <f t="shared" si="83"/>
        <v>0.33449612403100776</v>
      </c>
    </row>
    <row r="261" spans="1:28" x14ac:dyDescent="0.2">
      <c r="A261" s="9">
        <f t="shared" si="84"/>
        <v>25900</v>
      </c>
      <c r="B261" s="10">
        <f t="shared" si="85"/>
        <v>300</v>
      </c>
      <c r="C261" s="10">
        <f>A261*Parameter!$C$4</f>
        <v>3885</v>
      </c>
      <c r="D261" s="10">
        <f>(A261+B261*0)*Parameter!$C$6</f>
        <v>5180</v>
      </c>
      <c r="E261" s="10">
        <f t="shared" si="76"/>
        <v>17135</v>
      </c>
      <c r="F261" s="13">
        <f t="shared" si="86"/>
        <v>0.35</v>
      </c>
      <c r="G261" s="12">
        <f t="shared" si="77"/>
        <v>0.33841698841698842</v>
      </c>
      <c r="H261" s="10">
        <f t="shared" si="87"/>
        <v>25900</v>
      </c>
      <c r="I261" s="10">
        <f t="shared" si="88"/>
        <v>700</v>
      </c>
      <c r="J261" s="10">
        <f>H261*Parameter!$C$4</f>
        <v>3885</v>
      </c>
      <c r="K261" s="10">
        <f>(H261+I261*0)*Parameter!$C$6</f>
        <v>5180</v>
      </c>
      <c r="L261" s="10">
        <f t="shared" si="78"/>
        <v>17535</v>
      </c>
      <c r="M261" s="13">
        <f t="shared" si="89"/>
        <v>0.35</v>
      </c>
      <c r="N261" s="12">
        <f t="shared" si="79"/>
        <v>0.32297297297297295</v>
      </c>
      <c r="O261" s="10">
        <f t="shared" si="90"/>
        <v>25900</v>
      </c>
      <c r="P261" s="10">
        <f>Parameter!$C$7*2+Parameter!$C$8*2</f>
        <v>800</v>
      </c>
      <c r="Q261" s="10">
        <f>O261*Parameter!$C$4</f>
        <v>3885</v>
      </c>
      <c r="R261" s="10">
        <f>(O261+P261*0)*Parameter!$C$6</f>
        <v>5180</v>
      </c>
      <c r="S261" s="10">
        <f t="shared" si="80"/>
        <v>17635</v>
      </c>
      <c r="T261" s="13">
        <f t="shared" si="91"/>
        <v>0.35</v>
      </c>
      <c r="U261" s="12">
        <f t="shared" si="81"/>
        <v>0.3191119691119691</v>
      </c>
      <c r="V261" s="10">
        <f t="shared" si="92"/>
        <v>25900</v>
      </c>
      <c r="W261" s="10">
        <f t="shared" si="93"/>
        <v>400</v>
      </c>
      <c r="X261" s="10">
        <f>V261*Parameter!$C$4</f>
        <v>3885</v>
      </c>
      <c r="Y261" s="10">
        <f>(V261+W261*0)*Parameter!$C$6</f>
        <v>5180</v>
      </c>
      <c r="Z261" s="10">
        <f t="shared" si="82"/>
        <v>17235</v>
      </c>
      <c r="AA261" s="13">
        <f t="shared" si="94"/>
        <v>0.35</v>
      </c>
      <c r="AB261" s="12">
        <f t="shared" si="83"/>
        <v>0.33455598455598456</v>
      </c>
    </row>
    <row r="262" spans="1:28" x14ac:dyDescent="0.2">
      <c r="A262" s="9">
        <f t="shared" si="84"/>
        <v>26000</v>
      </c>
      <c r="B262" s="10">
        <f t="shared" si="85"/>
        <v>300</v>
      </c>
      <c r="C262" s="10">
        <f>A262*Parameter!$C$4</f>
        <v>3900</v>
      </c>
      <c r="D262" s="10">
        <f>(A262+B262*0)*Parameter!$C$6</f>
        <v>5200</v>
      </c>
      <c r="E262" s="10">
        <f t="shared" si="76"/>
        <v>17200</v>
      </c>
      <c r="F262" s="13">
        <f t="shared" si="86"/>
        <v>0.35</v>
      </c>
      <c r="G262" s="12">
        <f t="shared" si="77"/>
        <v>0.33846153846153848</v>
      </c>
      <c r="H262" s="10">
        <f t="shared" si="87"/>
        <v>26000</v>
      </c>
      <c r="I262" s="10">
        <f t="shared" si="88"/>
        <v>700</v>
      </c>
      <c r="J262" s="10">
        <f>H262*Parameter!$C$4</f>
        <v>3900</v>
      </c>
      <c r="K262" s="10">
        <f>(H262+I262*0)*Parameter!$C$6</f>
        <v>5200</v>
      </c>
      <c r="L262" s="10">
        <f t="shared" si="78"/>
        <v>17600</v>
      </c>
      <c r="M262" s="13">
        <f t="shared" si="89"/>
        <v>0.35</v>
      </c>
      <c r="N262" s="12">
        <f t="shared" si="79"/>
        <v>0.32307692307692309</v>
      </c>
      <c r="O262" s="10">
        <f t="shared" si="90"/>
        <v>26000</v>
      </c>
      <c r="P262" s="10">
        <f>Parameter!$C$7*2+Parameter!$C$8*2</f>
        <v>800</v>
      </c>
      <c r="Q262" s="10">
        <f>O262*Parameter!$C$4</f>
        <v>3900</v>
      </c>
      <c r="R262" s="10">
        <f>(O262+P262*0)*Parameter!$C$6</f>
        <v>5200</v>
      </c>
      <c r="S262" s="10">
        <f t="shared" si="80"/>
        <v>17700</v>
      </c>
      <c r="T262" s="13">
        <f t="shared" si="91"/>
        <v>0.35</v>
      </c>
      <c r="U262" s="12">
        <f t="shared" si="81"/>
        <v>0.31923076923076921</v>
      </c>
      <c r="V262" s="10">
        <f t="shared" si="92"/>
        <v>26000</v>
      </c>
      <c r="W262" s="10">
        <f t="shared" si="93"/>
        <v>400</v>
      </c>
      <c r="X262" s="10">
        <f>V262*Parameter!$C$4</f>
        <v>3900</v>
      </c>
      <c r="Y262" s="10">
        <f>(V262+W262*0)*Parameter!$C$6</f>
        <v>5200</v>
      </c>
      <c r="Z262" s="10">
        <f t="shared" si="82"/>
        <v>17300</v>
      </c>
      <c r="AA262" s="13">
        <f t="shared" si="94"/>
        <v>0.35</v>
      </c>
      <c r="AB262" s="12">
        <f t="shared" si="83"/>
        <v>0.33461538461538459</v>
      </c>
    </row>
    <row r="263" spans="1:28" x14ac:dyDescent="0.2">
      <c r="A263" s="9">
        <f t="shared" si="84"/>
        <v>26100</v>
      </c>
      <c r="B263" s="10">
        <f t="shared" si="85"/>
        <v>300</v>
      </c>
      <c r="C263" s="10">
        <f>A263*Parameter!$C$4</f>
        <v>3915</v>
      </c>
      <c r="D263" s="10">
        <f>(A263+B263*0)*Parameter!$C$6</f>
        <v>5220</v>
      </c>
      <c r="E263" s="10">
        <f t="shared" si="76"/>
        <v>17265</v>
      </c>
      <c r="F263" s="13">
        <f t="shared" si="86"/>
        <v>0.35</v>
      </c>
      <c r="G263" s="12">
        <f t="shared" si="77"/>
        <v>0.33850574712643677</v>
      </c>
      <c r="H263" s="10">
        <f t="shared" si="87"/>
        <v>26100</v>
      </c>
      <c r="I263" s="10">
        <f t="shared" si="88"/>
        <v>700</v>
      </c>
      <c r="J263" s="10">
        <f>H263*Parameter!$C$4</f>
        <v>3915</v>
      </c>
      <c r="K263" s="10">
        <f>(H263+I263*0)*Parameter!$C$6</f>
        <v>5220</v>
      </c>
      <c r="L263" s="10">
        <f t="shared" si="78"/>
        <v>17665</v>
      </c>
      <c r="M263" s="13">
        <f t="shared" si="89"/>
        <v>0.35</v>
      </c>
      <c r="N263" s="12">
        <f t="shared" si="79"/>
        <v>0.32318007662835246</v>
      </c>
      <c r="O263" s="10">
        <f t="shared" si="90"/>
        <v>26100</v>
      </c>
      <c r="P263" s="10">
        <f>Parameter!$C$7*2+Parameter!$C$8*2</f>
        <v>800</v>
      </c>
      <c r="Q263" s="10">
        <f>O263*Parameter!$C$4</f>
        <v>3915</v>
      </c>
      <c r="R263" s="10">
        <f>(O263+P263*0)*Parameter!$C$6</f>
        <v>5220</v>
      </c>
      <c r="S263" s="10">
        <f t="shared" si="80"/>
        <v>17765</v>
      </c>
      <c r="T263" s="13">
        <f t="shared" si="91"/>
        <v>0.35</v>
      </c>
      <c r="U263" s="12">
        <f t="shared" si="81"/>
        <v>0.31934865900383141</v>
      </c>
      <c r="V263" s="10">
        <f t="shared" si="92"/>
        <v>26100</v>
      </c>
      <c r="W263" s="10">
        <f t="shared" si="93"/>
        <v>400</v>
      </c>
      <c r="X263" s="10">
        <f>V263*Parameter!$C$4</f>
        <v>3915</v>
      </c>
      <c r="Y263" s="10">
        <f>(V263+W263*0)*Parameter!$C$6</f>
        <v>5220</v>
      </c>
      <c r="Z263" s="10">
        <f t="shared" si="82"/>
        <v>17365</v>
      </c>
      <c r="AA263" s="13">
        <f t="shared" si="94"/>
        <v>0.35</v>
      </c>
      <c r="AB263" s="12">
        <f t="shared" si="83"/>
        <v>0.33467432950191572</v>
      </c>
    </row>
    <row r="264" spans="1:28" x14ac:dyDescent="0.2">
      <c r="A264" s="9">
        <f t="shared" si="84"/>
        <v>26200</v>
      </c>
      <c r="B264" s="10">
        <f t="shared" si="85"/>
        <v>300</v>
      </c>
      <c r="C264" s="10">
        <f>A264*Parameter!$C$4</f>
        <v>3930</v>
      </c>
      <c r="D264" s="10">
        <f>(A264+B264*0)*Parameter!$C$6</f>
        <v>5240</v>
      </c>
      <c r="E264" s="10">
        <f t="shared" si="76"/>
        <v>17330</v>
      </c>
      <c r="F264" s="13">
        <f t="shared" si="86"/>
        <v>0.35</v>
      </c>
      <c r="G264" s="12">
        <f t="shared" si="77"/>
        <v>0.3385496183206107</v>
      </c>
      <c r="H264" s="10">
        <f t="shared" si="87"/>
        <v>26200</v>
      </c>
      <c r="I264" s="10">
        <f t="shared" si="88"/>
        <v>700</v>
      </c>
      <c r="J264" s="10">
        <f>H264*Parameter!$C$4</f>
        <v>3930</v>
      </c>
      <c r="K264" s="10">
        <f>(H264+I264*0)*Parameter!$C$6</f>
        <v>5240</v>
      </c>
      <c r="L264" s="10">
        <f t="shared" si="78"/>
        <v>17730</v>
      </c>
      <c r="M264" s="13">
        <f t="shared" si="89"/>
        <v>0.35</v>
      </c>
      <c r="N264" s="12">
        <f t="shared" si="79"/>
        <v>0.32328244274809159</v>
      </c>
      <c r="O264" s="10">
        <f t="shared" si="90"/>
        <v>26200</v>
      </c>
      <c r="P264" s="10">
        <f>Parameter!$C$7*2+Parameter!$C$8*2</f>
        <v>800</v>
      </c>
      <c r="Q264" s="10">
        <f>O264*Parameter!$C$4</f>
        <v>3930</v>
      </c>
      <c r="R264" s="10">
        <f>(O264+P264*0)*Parameter!$C$6</f>
        <v>5240</v>
      </c>
      <c r="S264" s="10">
        <f t="shared" si="80"/>
        <v>17830</v>
      </c>
      <c r="T264" s="13">
        <f t="shared" si="91"/>
        <v>0.35</v>
      </c>
      <c r="U264" s="12">
        <f t="shared" si="81"/>
        <v>0.31946564885496181</v>
      </c>
      <c r="V264" s="10">
        <f t="shared" si="92"/>
        <v>26200</v>
      </c>
      <c r="W264" s="10">
        <f t="shared" si="93"/>
        <v>400</v>
      </c>
      <c r="X264" s="10">
        <f>V264*Parameter!$C$4</f>
        <v>3930</v>
      </c>
      <c r="Y264" s="10">
        <f>(V264+W264*0)*Parameter!$C$6</f>
        <v>5240</v>
      </c>
      <c r="Z264" s="10">
        <f t="shared" si="82"/>
        <v>17430</v>
      </c>
      <c r="AA264" s="13">
        <f t="shared" si="94"/>
        <v>0.35</v>
      </c>
      <c r="AB264" s="12">
        <f t="shared" si="83"/>
        <v>0.33473282442748092</v>
      </c>
    </row>
    <row r="265" spans="1:28" x14ac:dyDescent="0.2">
      <c r="A265" s="9">
        <f t="shared" si="84"/>
        <v>26300</v>
      </c>
      <c r="B265" s="10">
        <f t="shared" si="85"/>
        <v>300</v>
      </c>
      <c r="C265" s="10">
        <f>A265*Parameter!$C$4</f>
        <v>3945</v>
      </c>
      <c r="D265" s="10">
        <f>(A265+B265*0)*Parameter!$C$6</f>
        <v>5260</v>
      </c>
      <c r="E265" s="10">
        <f t="shared" si="76"/>
        <v>17395</v>
      </c>
      <c r="F265" s="13">
        <f t="shared" si="86"/>
        <v>0.35</v>
      </c>
      <c r="G265" s="12">
        <f t="shared" si="77"/>
        <v>0.33859315589353611</v>
      </c>
      <c r="H265" s="10">
        <f t="shared" si="87"/>
        <v>26300</v>
      </c>
      <c r="I265" s="10">
        <f t="shared" si="88"/>
        <v>700</v>
      </c>
      <c r="J265" s="10">
        <f>H265*Parameter!$C$4</f>
        <v>3945</v>
      </c>
      <c r="K265" s="10">
        <f>(H265+I265*0)*Parameter!$C$6</f>
        <v>5260</v>
      </c>
      <c r="L265" s="10">
        <f t="shared" si="78"/>
        <v>17795</v>
      </c>
      <c r="M265" s="13">
        <f t="shared" si="89"/>
        <v>0.35</v>
      </c>
      <c r="N265" s="12">
        <f t="shared" si="79"/>
        <v>0.32338403041825092</v>
      </c>
      <c r="O265" s="10">
        <f t="shared" si="90"/>
        <v>26300</v>
      </c>
      <c r="P265" s="10">
        <f>Parameter!$C$7*2+Parameter!$C$8*2</f>
        <v>800</v>
      </c>
      <c r="Q265" s="10">
        <f>O265*Parameter!$C$4</f>
        <v>3945</v>
      </c>
      <c r="R265" s="10">
        <f>(O265+P265*0)*Parameter!$C$6</f>
        <v>5260</v>
      </c>
      <c r="S265" s="10">
        <f t="shared" si="80"/>
        <v>17895</v>
      </c>
      <c r="T265" s="13">
        <f t="shared" si="91"/>
        <v>0.35</v>
      </c>
      <c r="U265" s="12">
        <f t="shared" si="81"/>
        <v>0.31958174904942965</v>
      </c>
      <c r="V265" s="10">
        <f t="shared" si="92"/>
        <v>26300</v>
      </c>
      <c r="W265" s="10">
        <f t="shared" si="93"/>
        <v>400</v>
      </c>
      <c r="X265" s="10">
        <f>V265*Parameter!$C$4</f>
        <v>3945</v>
      </c>
      <c r="Y265" s="10">
        <f>(V265+W265*0)*Parameter!$C$6</f>
        <v>5260</v>
      </c>
      <c r="Z265" s="10">
        <f t="shared" si="82"/>
        <v>17495</v>
      </c>
      <c r="AA265" s="13">
        <f t="shared" si="94"/>
        <v>0.35</v>
      </c>
      <c r="AB265" s="12">
        <f t="shared" si="83"/>
        <v>0.33479087452471484</v>
      </c>
    </row>
    <row r="266" spans="1:28" x14ac:dyDescent="0.2">
      <c r="A266" s="9">
        <f t="shared" si="84"/>
        <v>26400</v>
      </c>
      <c r="B266" s="10">
        <f t="shared" si="85"/>
        <v>300</v>
      </c>
      <c r="C266" s="10">
        <f>A266*Parameter!$C$4</f>
        <v>3960</v>
      </c>
      <c r="D266" s="10">
        <f>(A266+B266*0)*Parameter!$C$6</f>
        <v>5280</v>
      </c>
      <c r="E266" s="10">
        <f t="shared" si="76"/>
        <v>17460</v>
      </c>
      <c r="F266" s="13">
        <f t="shared" si="86"/>
        <v>0.35</v>
      </c>
      <c r="G266" s="12">
        <f t="shared" si="77"/>
        <v>0.33863636363636362</v>
      </c>
      <c r="H266" s="10">
        <f t="shared" si="87"/>
        <v>26400</v>
      </c>
      <c r="I266" s="10">
        <f t="shared" si="88"/>
        <v>700</v>
      </c>
      <c r="J266" s="10">
        <f>H266*Parameter!$C$4</f>
        <v>3960</v>
      </c>
      <c r="K266" s="10">
        <f>(H266+I266*0)*Parameter!$C$6</f>
        <v>5280</v>
      </c>
      <c r="L266" s="10">
        <f t="shared" si="78"/>
        <v>17860</v>
      </c>
      <c r="M266" s="13">
        <f t="shared" si="89"/>
        <v>0.35</v>
      </c>
      <c r="N266" s="12">
        <f t="shared" si="79"/>
        <v>0.32348484848484849</v>
      </c>
      <c r="O266" s="10">
        <f t="shared" si="90"/>
        <v>26400</v>
      </c>
      <c r="P266" s="10">
        <f>Parameter!$C$7*2+Parameter!$C$8*2</f>
        <v>800</v>
      </c>
      <c r="Q266" s="10">
        <f>O266*Parameter!$C$4</f>
        <v>3960</v>
      </c>
      <c r="R266" s="10">
        <f>(O266+P266*0)*Parameter!$C$6</f>
        <v>5280</v>
      </c>
      <c r="S266" s="10">
        <f t="shared" si="80"/>
        <v>17960</v>
      </c>
      <c r="T266" s="13">
        <f t="shared" si="91"/>
        <v>0.35</v>
      </c>
      <c r="U266" s="12">
        <f t="shared" si="81"/>
        <v>0.3196969696969697</v>
      </c>
      <c r="V266" s="10">
        <f t="shared" si="92"/>
        <v>26400</v>
      </c>
      <c r="W266" s="10">
        <f t="shared" si="93"/>
        <v>400</v>
      </c>
      <c r="X266" s="10">
        <f>V266*Parameter!$C$4</f>
        <v>3960</v>
      </c>
      <c r="Y266" s="10">
        <f>(V266+W266*0)*Parameter!$C$6</f>
        <v>5280</v>
      </c>
      <c r="Z266" s="10">
        <f t="shared" si="82"/>
        <v>17560</v>
      </c>
      <c r="AA266" s="13">
        <f t="shared" si="94"/>
        <v>0.35</v>
      </c>
      <c r="AB266" s="12">
        <f t="shared" si="83"/>
        <v>0.33484848484848484</v>
      </c>
    </row>
    <row r="267" spans="1:28" x14ac:dyDescent="0.2">
      <c r="A267" s="9">
        <f t="shared" si="84"/>
        <v>26500</v>
      </c>
      <c r="B267" s="10">
        <f t="shared" si="85"/>
        <v>300</v>
      </c>
      <c r="C267" s="10">
        <f>A267*Parameter!$C$4</f>
        <v>3975</v>
      </c>
      <c r="D267" s="10">
        <f>(A267+B267*0)*Parameter!$C$6</f>
        <v>5300</v>
      </c>
      <c r="E267" s="10">
        <f t="shared" si="76"/>
        <v>17525</v>
      </c>
      <c r="F267" s="13">
        <f t="shared" si="86"/>
        <v>0.35</v>
      </c>
      <c r="G267" s="12">
        <f t="shared" si="77"/>
        <v>0.33867924528301885</v>
      </c>
      <c r="H267" s="10">
        <f t="shared" si="87"/>
        <v>26500</v>
      </c>
      <c r="I267" s="10">
        <f t="shared" si="88"/>
        <v>700</v>
      </c>
      <c r="J267" s="10">
        <f>H267*Parameter!$C$4</f>
        <v>3975</v>
      </c>
      <c r="K267" s="10">
        <f>(H267+I267*0)*Parameter!$C$6</f>
        <v>5300</v>
      </c>
      <c r="L267" s="10">
        <f t="shared" si="78"/>
        <v>17925</v>
      </c>
      <c r="M267" s="13">
        <f t="shared" si="89"/>
        <v>0.35</v>
      </c>
      <c r="N267" s="12">
        <f t="shared" si="79"/>
        <v>0.32358490566037734</v>
      </c>
      <c r="O267" s="10">
        <f t="shared" si="90"/>
        <v>26500</v>
      </c>
      <c r="P267" s="10">
        <f>Parameter!$C$7*2+Parameter!$C$8*2</f>
        <v>800</v>
      </c>
      <c r="Q267" s="10">
        <f>O267*Parameter!$C$4</f>
        <v>3975</v>
      </c>
      <c r="R267" s="10">
        <f>(O267+P267*0)*Parameter!$C$6</f>
        <v>5300</v>
      </c>
      <c r="S267" s="10">
        <f t="shared" si="80"/>
        <v>18025</v>
      </c>
      <c r="T267" s="13">
        <f t="shared" si="91"/>
        <v>0.35</v>
      </c>
      <c r="U267" s="12">
        <f t="shared" si="81"/>
        <v>0.31981132075471697</v>
      </c>
      <c r="V267" s="10">
        <f t="shared" si="92"/>
        <v>26500</v>
      </c>
      <c r="W267" s="10">
        <f t="shared" si="93"/>
        <v>400</v>
      </c>
      <c r="X267" s="10">
        <f>V267*Parameter!$C$4</f>
        <v>3975</v>
      </c>
      <c r="Y267" s="10">
        <f>(V267+W267*0)*Parameter!$C$6</f>
        <v>5300</v>
      </c>
      <c r="Z267" s="10">
        <f t="shared" si="82"/>
        <v>17625</v>
      </c>
      <c r="AA267" s="13">
        <f t="shared" si="94"/>
        <v>0.35</v>
      </c>
      <c r="AB267" s="12">
        <f t="shared" si="83"/>
        <v>0.33490566037735847</v>
      </c>
    </row>
    <row r="268" spans="1:28" x14ac:dyDescent="0.2">
      <c r="A268" s="9">
        <f t="shared" si="84"/>
        <v>26600</v>
      </c>
      <c r="B268" s="10">
        <f t="shared" si="85"/>
        <v>300</v>
      </c>
      <c r="C268" s="10">
        <f>A268*Parameter!$C$4</f>
        <v>3990</v>
      </c>
      <c r="D268" s="10">
        <f>(A268+B268*0)*Parameter!$C$6</f>
        <v>5320</v>
      </c>
      <c r="E268" s="10">
        <f t="shared" si="76"/>
        <v>17590</v>
      </c>
      <c r="F268" s="13">
        <f t="shared" si="86"/>
        <v>0.35</v>
      </c>
      <c r="G268" s="12">
        <f t="shared" si="77"/>
        <v>0.3387218045112782</v>
      </c>
      <c r="H268" s="10">
        <f t="shared" si="87"/>
        <v>26600</v>
      </c>
      <c r="I268" s="10">
        <f t="shared" si="88"/>
        <v>700</v>
      </c>
      <c r="J268" s="10">
        <f>H268*Parameter!$C$4</f>
        <v>3990</v>
      </c>
      <c r="K268" s="10">
        <f>(H268+I268*0)*Parameter!$C$6</f>
        <v>5320</v>
      </c>
      <c r="L268" s="10">
        <f t="shared" si="78"/>
        <v>17990</v>
      </c>
      <c r="M268" s="13">
        <f t="shared" si="89"/>
        <v>0.35</v>
      </c>
      <c r="N268" s="12">
        <f t="shared" si="79"/>
        <v>0.3236842105263158</v>
      </c>
      <c r="O268" s="10">
        <f t="shared" si="90"/>
        <v>26600</v>
      </c>
      <c r="P268" s="10">
        <f>Parameter!$C$7*2+Parameter!$C$8*2</f>
        <v>800</v>
      </c>
      <c r="Q268" s="10">
        <f>O268*Parameter!$C$4</f>
        <v>3990</v>
      </c>
      <c r="R268" s="10">
        <f>(O268+P268*0)*Parameter!$C$6</f>
        <v>5320</v>
      </c>
      <c r="S268" s="10">
        <f t="shared" si="80"/>
        <v>18090</v>
      </c>
      <c r="T268" s="13">
        <f t="shared" si="91"/>
        <v>0.35</v>
      </c>
      <c r="U268" s="12">
        <f t="shared" si="81"/>
        <v>0.31992481203007517</v>
      </c>
      <c r="V268" s="10">
        <f t="shared" si="92"/>
        <v>26600</v>
      </c>
      <c r="W268" s="10">
        <f t="shared" si="93"/>
        <v>400</v>
      </c>
      <c r="X268" s="10">
        <f>V268*Parameter!$C$4</f>
        <v>3990</v>
      </c>
      <c r="Y268" s="10">
        <f>(V268+W268*0)*Parameter!$C$6</f>
        <v>5320</v>
      </c>
      <c r="Z268" s="10">
        <f t="shared" si="82"/>
        <v>17690</v>
      </c>
      <c r="AA268" s="13">
        <f t="shared" si="94"/>
        <v>0.35</v>
      </c>
      <c r="AB268" s="12">
        <f t="shared" si="83"/>
        <v>0.33496240601503757</v>
      </c>
    </row>
    <row r="269" spans="1:28" x14ac:dyDescent="0.2">
      <c r="A269" s="9">
        <f t="shared" si="84"/>
        <v>26700</v>
      </c>
      <c r="B269" s="10">
        <f t="shared" si="85"/>
        <v>300</v>
      </c>
      <c r="C269" s="10">
        <f>A269*Parameter!$C$4</f>
        <v>4005</v>
      </c>
      <c r="D269" s="10">
        <f>(A269+B269*0)*Parameter!$C$6</f>
        <v>5340</v>
      </c>
      <c r="E269" s="10">
        <f t="shared" si="76"/>
        <v>17655</v>
      </c>
      <c r="F269" s="13">
        <f t="shared" si="86"/>
        <v>0.35</v>
      </c>
      <c r="G269" s="12">
        <f t="shared" si="77"/>
        <v>0.33876404494382023</v>
      </c>
      <c r="H269" s="10">
        <f t="shared" si="87"/>
        <v>26700</v>
      </c>
      <c r="I269" s="10">
        <f t="shared" si="88"/>
        <v>700</v>
      </c>
      <c r="J269" s="10">
        <f>H269*Parameter!$C$4</f>
        <v>4005</v>
      </c>
      <c r="K269" s="10">
        <f>(H269+I269*0)*Parameter!$C$6</f>
        <v>5340</v>
      </c>
      <c r="L269" s="10">
        <f t="shared" si="78"/>
        <v>18055</v>
      </c>
      <c r="M269" s="13">
        <f t="shared" si="89"/>
        <v>0.35</v>
      </c>
      <c r="N269" s="12">
        <f t="shared" si="79"/>
        <v>0.32378277153558055</v>
      </c>
      <c r="O269" s="10">
        <f t="shared" si="90"/>
        <v>26700</v>
      </c>
      <c r="P269" s="10">
        <f>Parameter!$C$7*2+Parameter!$C$8*2</f>
        <v>800</v>
      </c>
      <c r="Q269" s="10">
        <f>O269*Parameter!$C$4</f>
        <v>4005</v>
      </c>
      <c r="R269" s="10">
        <f>(O269+P269*0)*Parameter!$C$6</f>
        <v>5340</v>
      </c>
      <c r="S269" s="10">
        <f t="shared" si="80"/>
        <v>18155</v>
      </c>
      <c r="T269" s="13">
        <f t="shared" si="91"/>
        <v>0.35</v>
      </c>
      <c r="U269" s="12">
        <f t="shared" si="81"/>
        <v>0.32003745318352061</v>
      </c>
      <c r="V269" s="10">
        <f t="shared" si="92"/>
        <v>26700</v>
      </c>
      <c r="W269" s="10">
        <f t="shared" si="93"/>
        <v>400</v>
      </c>
      <c r="X269" s="10">
        <f>V269*Parameter!$C$4</f>
        <v>4005</v>
      </c>
      <c r="Y269" s="10">
        <f>(V269+W269*0)*Parameter!$C$6</f>
        <v>5340</v>
      </c>
      <c r="Z269" s="10">
        <f t="shared" si="82"/>
        <v>17755</v>
      </c>
      <c r="AA269" s="13">
        <f t="shared" si="94"/>
        <v>0.35</v>
      </c>
      <c r="AB269" s="12">
        <f t="shared" si="83"/>
        <v>0.3350187265917603</v>
      </c>
    </row>
    <row r="270" spans="1:28" x14ac:dyDescent="0.2">
      <c r="A270" s="9">
        <f t="shared" si="84"/>
        <v>26800</v>
      </c>
      <c r="B270" s="10">
        <f t="shared" si="85"/>
        <v>300</v>
      </c>
      <c r="C270" s="10">
        <f>A270*Parameter!$C$4</f>
        <v>4020</v>
      </c>
      <c r="D270" s="10">
        <f>(A270+B270*0)*Parameter!$C$6</f>
        <v>5360</v>
      </c>
      <c r="E270" s="10">
        <f t="shared" si="76"/>
        <v>17720</v>
      </c>
      <c r="F270" s="13">
        <f t="shared" si="86"/>
        <v>0.35</v>
      </c>
      <c r="G270" s="12">
        <f t="shared" si="77"/>
        <v>0.33880597014925373</v>
      </c>
      <c r="H270" s="10">
        <f t="shared" si="87"/>
        <v>26800</v>
      </c>
      <c r="I270" s="10">
        <f t="shared" si="88"/>
        <v>700</v>
      </c>
      <c r="J270" s="10">
        <f>H270*Parameter!$C$4</f>
        <v>4020</v>
      </c>
      <c r="K270" s="10">
        <f>(H270+I270*0)*Parameter!$C$6</f>
        <v>5360</v>
      </c>
      <c r="L270" s="10">
        <f t="shared" si="78"/>
        <v>18120</v>
      </c>
      <c r="M270" s="13">
        <f t="shared" si="89"/>
        <v>0.35</v>
      </c>
      <c r="N270" s="12">
        <f t="shared" si="79"/>
        <v>0.32388059701492539</v>
      </c>
      <c r="O270" s="10">
        <f t="shared" si="90"/>
        <v>26800</v>
      </c>
      <c r="P270" s="10">
        <f>Parameter!$C$7*2+Parameter!$C$8*2</f>
        <v>800</v>
      </c>
      <c r="Q270" s="10">
        <f>O270*Parameter!$C$4</f>
        <v>4020</v>
      </c>
      <c r="R270" s="10">
        <f>(O270+P270*0)*Parameter!$C$6</f>
        <v>5360</v>
      </c>
      <c r="S270" s="10">
        <f t="shared" si="80"/>
        <v>18220</v>
      </c>
      <c r="T270" s="13">
        <f t="shared" si="91"/>
        <v>0.35</v>
      </c>
      <c r="U270" s="12">
        <f t="shared" si="81"/>
        <v>0.32014925373134329</v>
      </c>
      <c r="V270" s="10">
        <f t="shared" si="92"/>
        <v>26800</v>
      </c>
      <c r="W270" s="10">
        <f t="shared" si="93"/>
        <v>400</v>
      </c>
      <c r="X270" s="10">
        <f>V270*Parameter!$C$4</f>
        <v>4020</v>
      </c>
      <c r="Y270" s="10">
        <f>(V270+W270*0)*Parameter!$C$6</f>
        <v>5360</v>
      </c>
      <c r="Z270" s="10">
        <f t="shared" si="82"/>
        <v>17820</v>
      </c>
      <c r="AA270" s="13">
        <f t="shared" si="94"/>
        <v>0.35</v>
      </c>
      <c r="AB270" s="12">
        <f t="shared" si="83"/>
        <v>0.33507462686567163</v>
      </c>
    </row>
    <row r="271" spans="1:28" x14ac:dyDescent="0.2">
      <c r="A271" s="9">
        <f t="shared" si="84"/>
        <v>26900</v>
      </c>
      <c r="B271" s="10">
        <f t="shared" si="85"/>
        <v>300</v>
      </c>
      <c r="C271" s="10">
        <f>A271*Parameter!$C$4</f>
        <v>4035</v>
      </c>
      <c r="D271" s="10">
        <f>(A271+B271*0)*Parameter!$C$6</f>
        <v>5380</v>
      </c>
      <c r="E271" s="10">
        <f t="shared" si="76"/>
        <v>17785</v>
      </c>
      <c r="F271" s="13">
        <f t="shared" si="86"/>
        <v>0.35</v>
      </c>
      <c r="G271" s="12">
        <f t="shared" si="77"/>
        <v>0.33884758364312267</v>
      </c>
      <c r="H271" s="10">
        <f t="shared" si="87"/>
        <v>26900</v>
      </c>
      <c r="I271" s="10">
        <f t="shared" si="88"/>
        <v>700</v>
      </c>
      <c r="J271" s="10">
        <f>H271*Parameter!$C$4</f>
        <v>4035</v>
      </c>
      <c r="K271" s="10">
        <f>(H271+I271*0)*Parameter!$C$6</f>
        <v>5380</v>
      </c>
      <c r="L271" s="10">
        <f t="shared" si="78"/>
        <v>18185</v>
      </c>
      <c r="M271" s="13">
        <f t="shared" si="89"/>
        <v>0.35</v>
      </c>
      <c r="N271" s="12">
        <f t="shared" si="79"/>
        <v>0.32397769516728625</v>
      </c>
      <c r="O271" s="10">
        <f t="shared" si="90"/>
        <v>26900</v>
      </c>
      <c r="P271" s="10">
        <f>Parameter!$C$7*2+Parameter!$C$8*2</f>
        <v>800</v>
      </c>
      <c r="Q271" s="10">
        <f>O271*Parameter!$C$4</f>
        <v>4035</v>
      </c>
      <c r="R271" s="10">
        <f>(O271+P271*0)*Parameter!$C$6</f>
        <v>5380</v>
      </c>
      <c r="S271" s="10">
        <f t="shared" si="80"/>
        <v>18285</v>
      </c>
      <c r="T271" s="13">
        <f t="shared" si="91"/>
        <v>0.35</v>
      </c>
      <c r="U271" s="12">
        <f t="shared" si="81"/>
        <v>0.32026022304832713</v>
      </c>
      <c r="V271" s="10">
        <f t="shared" si="92"/>
        <v>26900</v>
      </c>
      <c r="W271" s="10">
        <f t="shared" si="93"/>
        <v>400</v>
      </c>
      <c r="X271" s="10">
        <f>V271*Parameter!$C$4</f>
        <v>4035</v>
      </c>
      <c r="Y271" s="10">
        <f>(V271+W271*0)*Parameter!$C$6</f>
        <v>5380</v>
      </c>
      <c r="Z271" s="10">
        <f t="shared" si="82"/>
        <v>17885</v>
      </c>
      <c r="AA271" s="13">
        <f t="shared" si="94"/>
        <v>0.35</v>
      </c>
      <c r="AB271" s="12">
        <f t="shared" si="83"/>
        <v>0.33513011152416355</v>
      </c>
    </row>
    <row r="272" spans="1:28" x14ac:dyDescent="0.2">
      <c r="A272" s="9">
        <f t="shared" si="84"/>
        <v>27000</v>
      </c>
      <c r="B272" s="10">
        <f t="shared" si="85"/>
        <v>300</v>
      </c>
      <c r="C272" s="10">
        <f>A272*Parameter!$C$4</f>
        <v>4050</v>
      </c>
      <c r="D272" s="10">
        <f>(A272+B272*0)*Parameter!$C$6</f>
        <v>5400</v>
      </c>
      <c r="E272" s="10">
        <f t="shared" si="76"/>
        <v>17850</v>
      </c>
      <c r="F272" s="13">
        <f t="shared" si="86"/>
        <v>0.35</v>
      </c>
      <c r="G272" s="12">
        <f t="shared" si="77"/>
        <v>0.33888888888888891</v>
      </c>
      <c r="H272" s="10">
        <f t="shared" si="87"/>
        <v>27000</v>
      </c>
      <c r="I272" s="10">
        <f t="shared" si="88"/>
        <v>700</v>
      </c>
      <c r="J272" s="10">
        <f>H272*Parameter!$C$4</f>
        <v>4050</v>
      </c>
      <c r="K272" s="10">
        <f>(H272+I272*0)*Parameter!$C$6</f>
        <v>5400</v>
      </c>
      <c r="L272" s="10">
        <f t="shared" si="78"/>
        <v>18250</v>
      </c>
      <c r="M272" s="13">
        <f t="shared" si="89"/>
        <v>0.35</v>
      </c>
      <c r="N272" s="12">
        <f t="shared" si="79"/>
        <v>0.32407407407407407</v>
      </c>
      <c r="O272" s="10">
        <f t="shared" si="90"/>
        <v>27000</v>
      </c>
      <c r="P272" s="10">
        <f>Parameter!$C$7*2+Parameter!$C$8*2</f>
        <v>800</v>
      </c>
      <c r="Q272" s="10">
        <f>O272*Parameter!$C$4</f>
        <v>4050</v>
      </c>
      <c r="R272" s="10">
        <f>(O272+P272*0)*Parameter!$C$6</f>
        <v>5400</v>
      </c>
      <c r="S272" s="10">
        <f t="shared" si="80"/>
        <v>18350</v>
      </c>
      <c r="T272" s="13">
        <f t="shared" si="91"/>
        <v>0.35</v>
      </c>
      <c r="U272" s="12">
        <f t="shared" si="81"/>
        <v>0.32037037037037036</v>
      </c>
      <c r="V272" s="10">
        <f t="shared" si="92"/>
        <v>27000</v>
      </c>
      <c r="W272" s="10">
        <f t="shared" si="93"/>
        <v>400</v>
      </c>
      <c r="X272" s="10">
        <f>V272*Parameter!$C$4</f>
        <v>4050</v>
      </c>
      <c r="Y272" s="10">
        <f>(V272+W272*0)*Parameter!$C$6</f>
        <v>5400</v>
      </c>
      <c r="Z272" s="10">
        <f t="shared" si="82"/>
        <v>17950</v>
      </c>
      <c r="AA272" s="13">
        <f t="shared" si="94"/>
        <v>0.35</v>
      </c>
      <c r="AB272" s="12">
        <f t="shared" si="83"/>
        <v>0.3351851851851852</v>
      </c>
    </row>
    <row r="273" spans="1:28" x14ac:dyDescent="0.2">
      <c r="A273" s="9">
        <f t="shared" si="84"/>
        <v>27100</v>
      </c>
      <c r="B273" s="10">
        <f t="shared" si="85"/>
        <v>300</v>
      </c>
      <c r="C273" s="10">
        <f>A273*Parameter!$C$4</f>
        <v>4065</v>
      </c>
      <c r="D273" s="10">
        <f>(A273+B273*0)*Parameter!$C$6</f>
        <v>5420</v>
      </c>
      <c r="E273" s="10">
        <f t="shared" si="76"/>
        <v>17915</v>
      </c>
      <c r="F273" s="13">
        <f t="shared" si="86"/>
        <v>0.35</v>
      </c>
      <c r="G273" s="12">
        <f t="shared" si="77"/>
        <v>0.33892988929889301</v>
      </c>
      <c r="H273" s="10">
        <f t="shared" si="87"/>
        <v>27100</v>
      </c>
      <c r="I273" s="10">
        <f t="shared" si="88"/>
        <v>700</v>
      </c>
      <c r="J273" s="10">
        <f>H273*Parameter!$C$4</f>
        <v>4065</v>
      </c>
      <c r="K273" s="10">
        <f>(H273+I273*0)*Parameter!$C$6</f>
        <v>5420</v>
      </c>
      <c r="L273" s="10">
        <f t="shared" si="78"/>
        <v>18315</v>
      </c>
      <c r="M273" s="13">
        <f t="shared" si="89"/>
        <v>0.35</v>
      </c>
      <c r="N273" s="12">
        <f t="shared" si="79"/>
        <v>0.32416974169741697</v>
      </c>
      <c r="O273" s="10">
        <f t="shared" si="90"/>
        <v>27100</v>
      </c>
      <c r="P273" s="10">
        <f>Parameter!$C$7*2+Parameter!$C$8*2</f>
        <v>800</v>
      </c>
      <c r="Q273" s="10">
        <f>O273*Parameter!$C$4</f>
        <v>4065</v>
      </c>
      <c r="R273" s="10">
        <f>(O273+P273*0)*Parameter!$C$6</f>
        <v>5420</v>
      </c>
      <c r="S273" s="10">
        <f t="shared" si="80"/>
        <v>18415</v>
      </c>
      <c r="T273" s="13">
        <f t="shared" si="91"/>
        <v>0.35</v>
      </c>
      <c r="U273" s="12">
        <f t="shared" si="81"/>
        <v>0.32047970479704796</v>
      </c>
      <c r="V273" s="10">
        <f t="shared" si="92"/>
        <v>27100</v>
      </c>
      <c r="W273" s="10">
        <f t="shared" si="93"/>
        <v>400</v>
      </c>
      <c r="X273" s="10">
        <f>V273*Parameter!$C$4</f>
        <v>4065</v>
      </c>
      <c r="Y273" s="10">
        <f>(V273+W273*0)*Parameter!$C$6</f>
        <v>5420</v>
      </c>
      <c r="Z273" s="10">
        <f t="shared" si="82"/>
        <v>18015</v>
      </c>
      <c r="AA273" s="13">
        <f t="shared" si="94"/>
        <v>0.35</v>
      </c>
      <c r="AB273" s="12">
        <f t="shared" si="83"/>
        <v>0.335239852398524</v>
      </c>
    </row>
    <row r="274" spans="1:28" x14ac:dyDescent="0.2">
      <c r="A274" s="9">
        <f t="shared" si="84"/>
        <v>27200</v>
      </c>
      <c r="B274" s="10">
        <f t="shared" si="85"/>
        <v>300</v>
      </c>
      <c r="C274" s="10">
        <f>A274*Parameter!$C$4</f>
        <v>4080</v>
      </c>
      <c r="D274" s="10">
        <f>(A274+B274*0)*Parameter!$C$6</f>
        <v>5440</v>
      </c>
      <c r="E274" s="10">
        <f t="shared" si="76"/>
        <v>17980</v>
      </c>
      <c r="F274" s="13">
        <f t="shared" si="86"/>
        <v>0.35</v>
      </c>
      <c r="G274" s="12">
        <f t="shared" si="77"/>
        <v>0.33897058823529413</v>
      </c>
      <c r="H274" s="10">
        <f t="shared" si="87"/>
        <v>27200</v>
      </c>
      <c r="I274" s="10">
        <f t="shared" si="88"/>
        <v>700</v>
      </c>
      <c r="J274" s="10">
        <f>H274*Parameter!$C$4</f>
        <v>4080</v>
      </c>
      <c r="K274" s="10">
        <f>(H274+I274*0)*Parameter!$C$6</f>
        <v>5440</v>
      </c>
      <c r="L274" s="10">
        <f t="shared" si="78"/>
        <v>18380</v>
      </c>
      <c r="M274" s="13">
        <f t="shared" si="89"/>
        <v>0.35</v>
      </c>
      <c r="N274" s="12">
        <f t="shared" si="79"/>
        <v>0.32426470588235295</v>
      </c>
      <c r="O274" s="10">
        <f t="shared" si="90"/>
        <v>27200</v>
      </c>
      <c r="P274" s="10">
        <f>Parameter!$C$7*2+Parameter!$C$8*2</f>
        <v>800</v>
      </c>
      <c r="Q274" s="10">
        <f>O274*Parameter!$C$4</f>
        <v>4080</v>
      </c>
      <c r="R274" s="10">
        <f>(O274+P274*0)*Parameter!$C$6</f>
        <v>5440</v>
      </c>
      <c r="S274" s="10">
        <f t="shared" si="80"/>
        <v>18480</v>
      </c>
      <c r="T274" s="13">
        <f t="shared" si="91"/>
        <v>0.35</v>
      </c>
      <c r="U274" s="12">
        <f t="shared" si="81"/>
        <v>0.32058823529411767</v>
      </c>
      <c r="V274" s="10">
        <f t="shared" si="92"/>
        <v>27200</v>
      </c>
      <c r="W274" s="10">
        <f t="shared" si="93"/>
        <v>400</v>
      </c>
      <c r="X274" s="10">
        <f>V274*Parameter!$C$4</f>
        <v>4080</v>
      </c>
      <c r="Y274" s="10">
        <f>(V274+W274*0)*Parameter!$C$6</f>
        <v>5440</v>
      </c>
      <c r="Z274" s="10">
        <f t="shared" si="82"/>
        <v>18080</v>
      </c>
      <c r="AA274" s="13">
        <f t="shared" si="94"/>
        <v>0.35</v>
      </c>
      <c r="AB274" s="12">
        <f t="shared" si="83"/>
        <v>0.3352941176470588</v>
      </c>
    </row>
    <row r="275" spans="1:28" x14ac:dyDescent="0.2">
      <c r="A275" s="9">
        <f t="shared" si="84"/>
        <v>27300</v>
      </c>
      <c r="B275" s="10">
        <f t="shared" si="85"/>
        <v>300</v>
      </c>
      <c r="C275" s="10">
        <f>A275*Parameter!$C$4</f>
        <v>4095</v>
      </c>
      <c r="D275" s="10">
        <f>(A275+B275*0)*Parameter!$C$6</f>
        <v>5460</v>
      </c>
      <c r="E275" s="10">
        <f t="shared" si="76"/>
        <v>18045</v>
      </c>
      <c r="F275" s="13">
        <f t="shared" si="86"/>
        <v>0.35</v>
      </c>
      <c r="G275" s="12">
        <f t="shared" si="77"/>
        <v>0.33901098901098903</v>
      </c>
      <c r="H275" s="10">
        <f t="shared" si="87"/>
        <v>27300</v>
      </c>
      <c r="I275" s="10">
        <f t="shared" si="88"/>
        <v>700</v>
      </c>
      <c r="J275" s="10">
        <f>H275*Parameter!$C$4</f>
        <v>4095</v>
      </c>
      <c r="K275" s="10">
        <f>(H275+I275*0)*Parameter!$C$6</f>
        <v>5460</v>
      </c>
      <c r="L275" s="10">
        <f t="shared" si="78"/>
        <v>18445</v>
      </c>
      <c r="M275" s="13">
        <f t="shared" si="89"/>
        <v>0.35</v>
      </c>
      <c r="N275" s="12">
        <f t="shared" si="79"/>
        <v>0.32435897435897437</v>
      </c>
      <c r="O275" s="10">
        <f t="shared" si="90"/>
        <v>27300</v>
      </c>
      <c r="P275" s="10">
        <f>Parameter!$C$7*2+Parameter!$C$8*2</f>
        <v>800</v>
      </c>
      <c r="Q275" s="10">
        <f>O275*Parameter!$C$4</f>
        <v>4095</v>
      </c>
      <c r="R275" s="10">
        <f>(O275+P275*0)*Parameter!$C$6</f>
        <v>5460</v>
      </c>
      <c r="S275" s="10">
        <f t="shared" si="80"/>
        <v>18545</v>
      </c>
      <c r="T275" s="13">
        <f t="shared" si="91"/>
        <v>0.35</v>
      </c>
      <c r="U275" s="12">
        <f t="shared" si="81"/>
        <v>0.32069597069597072</v>
      </c>
      <c r="V275" s="10">
        <f t="shared" si="92"/>
        <v>27300</v>
      </c>
      <c r="W275" s="10">
        <f t="shared" si="93"/>
        <v>400</v>
      </c>
      <c r="X275" s="10">
        <f>V275*Parameter!$C$4</f>
        <v>4095</v>
      </c>
      <c r="Y275" s="10">
        <f>(V275+W275*0)*Parameter!$C$6</f>
        <v>5460</v>
      </c>
      <c r="Z275" s="10">
        <f t="shared" si="82"/>
        <v>18145</v>
      </c>
      <c r="AA275" s="13">
        <f t="shared" si="94"/>
        <v>0.35</v>
      </c>
      <c r="AB275" s="12">
        <f t="shared" si="83"/>
        <v>0.33534798534798532</v>
      </c>
    </row>
    <row r="276" spans="1:28" x14ac:dyDescent="0.2">
      <c r="A276" s="9">
        <f t="shared" si="84"/>
        <v>27400</v>
      </c>
      <c r="B276" s="10">
        <f t="shared" si="85"/>
        <v>300</v>
      </c>
      <c r="C276" s="10">
        <f>A276*Parameter!$C$4</f>
        <v>4110</v>
      </c>
      <c r="D276" s="10">
        <f>(A276+B276*0)*Parameter!$C$6</f>
        <v>5480</v>
      </c>
      <c r="E276" s="10">
        <f t="shared" si="76"/>
        <v>18110</v>
      </c>
      <c r="F276" s="13">
        <f t="shared" si="86"/>
        <v>0.35</v>
      </c>
      <c r="G276" s="12">
        <f t="shared" si="77"/>
        <v>0.33905109489051094</v>
      </c>
      <c r="H276" s="10">
        <f t="shared" si="87"/>
        <v>27400</v>
      </c>
      <c r="I276" s="10">
        <f t="shared" si="88"/>
        <v>700</v>
      </c>
      <c r="J276" s="10">
        <f>H276*Parameter!$C$4</f>
        <v>4110</v>
      </c>
      <c r="K276" s="10">
        <f>(H276+I276*0)*Parameter!$C$6</f>
        <v>5480</v>
      </c>
      <c r="L276" s="10">
        <f t="shared" si="78"/>
        <v>18510</v>
      </c>
      <c r="M276" s="13">
        <f t="shared" si="89"/>
        <v>0.35</v>
      </c>
      <c r="N276" s="12">
        <f t="shared" si="79"/>
        <v>0.32445255474452556</v>
      </c>
      <c r="O276" s="10">
        <f t="shared" si="90"/>
        <v>27400</v>
      </c>
      <c r="P276" s="10">
        <f>Parameter!$C$7*2+Parameter!$C$8*2</f>
        <v>800</v>
      </c>
      <c r="Q276" s="10">
        <f>O276*Parameter!$C$4</f>
        <v>4110</v>
      </c>
      <c r="R276" s="10">
        <f>(O276+P276*0)*Parameter!$C$6</f>
        <v>5480</v>
      </c>
      <c r="S276" s="10">
        <f t="shared" si="80"/>
        <v>18610</v>
      </c>
      <c r="T276" s="13">
        <f t="shared" si="91"/>
        <v>0.35</v>
      </c>
      <c r="U276" s="12">
        <f t="shared" si="81"/>
        <v>0.32080291970802921</v>
      </c>
      <c r="V276" s="10">
        <f t="shared" si="92"/>
        <v>27400</v>
      </c>
      <c r="W276" s="10">
        <f t="shared" si="93"/>
        <v>400</v>
      </c>
      <c r="X276" s="10">
        <f>V276*Parameter!$C$4</f>
        <v>4110</v>
      </c>
      <c r="Y276" s="10">
        <f>(V276+W276*0)*Parameter!$C$6</f>
        <v>5480</v>
      </c>
      <c r="Z276" s="10">
        <f t="shared" si="82"/>
        <v>18210</v>
      </c>
      <c r="AA276" s="13">
        <f t="shared" si="94"/>
        <v>0.35</v>
      </c>
      <c r="AB276" s="12">
        <f t="shared" si="83"/>
        <v>0.33540145985401459</v>
      </c>
    </row>
    <row r="277" spans="1:28" x14ac:dyDescent="0.2">
      <c r="A277" s="9">
        <f t="shared" si="84"/>
        <v>27500</v>
      </c>
      <c r="B277" s="10">
        <f t="shared" si="85"/>
        <v>300</v>
      </c>
      <c r="C277" s="10">
        <f>A277*Parameter!$C$4</f>
        <v>4125</v>
      </c>
      <c r="D277" s="10">
        <f>(A277+B277*0)*Parameter!$C$6</f>
        <v>5500</v>
      </c>
      <c r="E277" s="10">
        <f t="shared" si="76"/>
        <v>18175</v>
      </c>
      <c r="F277" s="13">
        <f t="shared" si="86"/>
        <v>0.35</v>
      </c>
      <c r="G277" s="12">
        <f t="shared" si="77"/>
        <v>0.33909090909090911</v>
      </c>
      <c r="H277" s="10">
        <f t="shared" si="87"/>
        <v>27500</v>
      </c>
      <c r="I277" s="10">
        <f t="shared" si="88"/>
        <v>700</v>
      </c>
      <c r="J277" s="10">
        <f>H277*Parameter!$C$4</f>
        <v>4125</v>
      </c>
      <c r="K277" s="10">
        <f>(H277+I277*0)*Parameter!$C$6</f>
        <v>5500</v>
      </c>
      <c r="L277" s="10">
        <f t="shared" si="78"/>
        <v>18575</v>
      </c>
      <c r="M277" s="13">
        <f t="shared" si="89"/>
        <v>0.35</v>
      </c>
      <c r="N277" s="12">
        <f t="shared" si="79"/>
        <v>0.32454545454545453</v>
      </c>
      <c r="O277" s="10">
        <f t="shared" si="90"/>
        <v>27500</v>
      </c>
      <c r="P277" s="10">
        <f>Parameter!$C$7*2+Parameter!$C$8*2</f>
        <v>800</v>
      </c>
      <c r="Q277" s="10">
        <f>O277*Parameter!$C$4</f>
        <v>4125</v>
      </c>
      <c r="R277" s="10">
        <f>(O277+P277*0)*Parameter!$C$6</f>
        <v>5500</v>
      </c>
      <c r="S277" s="10">
        <f t="shared" si="80"/>
        <v>18675</v>
      </c>
      <c r="T277" s="13">
        <f t="shared" si="91"/>
        <v>0.35</v>
      </c>
      <c r="U277" s="12">
        <f t="shared" si="81"/>
        <v>0.32090909090909092</v>
      </c>
      <c r="V277" s="10">
        <f t="shared" si="92"/>
        <v>27500</v>
      </c>
      <c r="W277" s="10">
        <f t="shared" si="93"/>
        <v>400</v>
      </c>
      <c r="X277" s="10">
        <f>V277*Parameter!$C$4</f>
        <v>4125</v>
      </c>
      <c r="Y277" s="10">
        <f>(V277+W277*0)*Parameter!$C$6</f>
        <v>5500</v>
      </c>
      <c r="Z277" s="10">
        <f t="shared" si="82"/>
        <v>18275</v>
      </c>
      <c r="AA277" s="13">
        <f t="shared" si="94"/>
        <v>0.35</v>
      </c>
      <c r="AB277" s="12">
        <f t="shared" si="83"/>
        <v>0.33545454545454545</v>
      </c>
    </row>
    <row r="278" spans="1:28" x14ac:dyDescent="0.2">
      <c r="A278" s="9">
        <f t="shared" si="84"/>
        <v>27600</v>
      </c>
      <c r="B278" s="10">
        <f t="shared" si="85"/>
        <v>300</v>
      </c>
      <c r="C278" s="10">
        <f>A278*Parameter!$C$4</f>
        <v>4140</v>
      </c>
      <c r="D278" s="10">
        <f>(A278+B278*0)*Parameter!$C$6</f>
        <v>5520</v>
      </c>
      <c r="E278" s="10">
        <f t="shared" si="76"/>
        <v>18240</v>
      </c>
      <c r="F278" s="13">
        <f t="shared" si="86"/>
        <v>0.35</v>
      </c>
      <c r="G278" s="12">
        <f t="shared" si="77"/>
        <v>0.33913043478260868</v>
      </c>
      <c r="H278" s="10">
        <f t="shared" si="87"/>
        <v>27600</v>
      </c>
      <c r="I278" s="10">
        <f t="shared" si="88"/>
        <v>700</v>
      </c>
      <c r="J278" s="10">
        <f>H278*Parameter!$C$4</f>
        <v>4140</v>
      </c>
      <c r="K278" s="10">
        <f>(H278+I278*0)*Parameter!$C$6</f>
        <v>5520</v>
      </c>
      <c r="L278" s="10">
        <f t="shared" si="78"/>
        <v>18640</v>
      </c>
      <c r="M278" s="13">
        <f t="shared" si="89"/>
        <v>0.35</v>
      </c>
      <c r="N278" s="12">
        <f t="shared" si="79"/>
        <v>0.32463768115942027</v>
      </c>
      <c r="O278" s="10">
        <f t="shared" si="90"/>
        <v>27600</v>
      </c>
      <c r="P278" s="10">
        <f>Parameter!$C$7*2+Parameter!$C$8*2</f>
        <v>800</v>
      </c>
      <c r="Q278" s="10">
        <f>O278*Parameter!$C$4</f>
        <v>4140</v>
      </c>
      <c r="R278" s="10">
        <f>(O278+P278*0)*Parameter!$C$6</f>
        <v>5520</v>
      </c>
      <c r="S278" s="10">
        <f t="shared" si="80"/>
        <v>18740</v>
      </c>
      <c r="T278" s="13">
        <f t="shared" si="91"/>
        <v>0.35</v>
      </c>
      <c r="U278" s="12">
        <f t="shared" si="81"/>
        <v>0.3210144927536232</v>
      </c>
      <c r="V278" s="10">
        <f t="shared" si="92"/>
        <v>27600</v>
      </c>
      <c r="W278" s="10">
        <f t="shared" si="93"/>
        <v>400</v>
      </c>
      <c r="X278" s="10">
        <f>V278*Parameter!$C$4</f>
        <v>4140</v>
      </c>
      <c r="Y278" s="10">
        <f>(V278+W278*0)*Parameter!$C$6</f>
        <v>5520</v>
      </c>
      <c r="Z278" s="10">
        <f t="shared" si="82"/>
        <v>18340</v>
      </c>
      <c r="AA278" s="13">
        <f t="shared" si="94"/>
        <v>0.35</v>
      </c>
      <c r="AB278" s="12">
        <f t="shared" si="83"/>
        <v>0.33550724637681162</v>
      </c>
    </row>
    <row r="279" spans="1:28" x14ac:dyDescent="0.2">
      <c r="A279" s="9">
        <f t="shared" si="84"/>
        <v>27700</v>
      </c>
      <c r="B279" s="10">
        <f t="shared" si="85"/>
        <v>300</v>
      </c>
      <c r="C279" s="10">
        <f>A279*Parameter!$C$4</f>
        <v>4155</v>
      </c>
      <c r="D279" s="10">
        <f>(A279+B279*0)*Parameter!$C$6</f>
        <v>5540</v>
      </c>
      <c r="E279" s="10">
        <f t="shared" si="76"/>
        <v>18305</v>
      </c>
      <c r="F279" s="13">
        <f t="shared" si="86"/>
        <v>0.35</v>
      </c>
      <c r="G279" s="12">
        <f t="shared" si="77"/>
        <v>0.3391696750902527</v>
      </c>
      <c r="H279" s="10">
        <f t="shared" si="87"/>
        <v>27700</v>
      </c>
      <c r="I279" s="10">
        <f t="shared" si="88"/>
        <v>700</v>
      </c>
      <c r="J279" s="10">
        <f>H279*Parameter!$C$4</f>
        <v>4155</v>
      </c>
      <c r="K279" s="10">
        <f>(H279+I279*0)*Parameter!$C$6</f>
        <v>5540</v>
      </c>
      <c r="L279" s="10">
        <f t="shared" si="78"/>
        <v>18705</v>
      </c>
      <c r="M279" s="13">
        <f t="shared" si="89"/>
        <v>0.35</v>
      </c>
      <c r="N279" s="12">
        <f t="shared" si="79"/>
        <v>0.32472924187725632</v>
      </c>
      <c r="O279" s="10">
        <f t="shared" si="90"/>
        <v>27700</v>
      </c>
      <c r="P279" s="10">
        <f>Parameter!$C$7*2+Parameter!$C$8*2</f>
        <v>800</v>
      </c>
      <c r="Q279" s="10">
        <f>O279*Parameter!$C$4</f>
        <v>4155</v>
      </c>
      <c r="R279" s="10">
        <f>(O279+P279*0)*Parameter!$C$6</f>
        <v>5540</v>
      </c>
      <c r="S279" s="10">
        <f t="shared" si="80"/>
        <v>18805</v>
      </c>
      <c r="T279" s="13">
        <f t="shared" si="91"/>
        <v>0.35</v>
      </c>
      <c r="U279" s="12">
        <f t="shared" si="81"/>
        <v>0.32111913357400723</v>
      </c>
      <c r="V279" s="10">
        <f t="shared" si="92"/>
        <v>27700</v>
      </c>
      <c r="W279" s="10">
        <f t="shared" si="93"/>
        <v>400</v>
      </c>
      <c r="X279" s="10">
        <f>V279*Parameter!$C$4</f>
        <v>4155</v>
      </c>
      <c r="Y279" s="10">
        <f>(V279+W279*0)*Parameter!$C$6</f>
        <v>5540</v>
      </c>
      <c r="Z279" s="10">
        <f t="shared" si="82"/>
        <v>18405</v>
      </c>
      <c r="AA279" s="13">
        <f t="shared" si="94"/>
        <v>0.35</v>
      </c>
      <c r="AB279" s="12">
        <f t="shared" si="83"/>
        <v>0.3355595667870036</v>
      </c>
    </row>
    <row r="280" spans="1:28" x14ac:dyDescent="0.2">
      <c r="A280" s="9">
        <f t="shared" si="84"/>
        <v>27800</v>
      </c>
      <c r="B280" s="10">
        <f t="shared" si="85"/>
        <v>300</v>
      </c>
      <c r="C280" s="10">
        <f>A280*Parameter!$C$4</f>
        <v>4170</v>
      </c>
      <c r="D280" s="10">
        <f>(A280+B280*0)*Parameter!$C$6</f>
        <v>5560</v>
      </c>
      <c r="E280" s="10">
        <f t="shared" si="76"/>
        <v>18370</v>
      </c>
      <c r="F280" s="13">
        <f t="shared" si="86"/>
        <v>0.35</v>
      </c>
      <c r="G280" s="12">
        <f t="shared" si="77"/>
        <v>0.33920863309352517</v>
      </c>
      <c r="H280" s="10">
        <f t="shared" si="87"/>
        <v>27800</v>
      </c>
      <c r="I280" s="10">
        <f t="shared" si="88"/>
        <v>700</v>
      </c>
      <c r="J280" s="10">
        <f>H280*Parameter!$C$4</f>
        <v>4170</v>
      </c>
      <c r="K280" s="10">
        <f>(H280+I280*0)*Parameter!$C$6</f>
        <v>5560</v>
      </c>
      <c r="L280" s="10">
        <f t="shared" si="78"/>
        <v>18770</v>
      </c>
      <c r="M280" s="13">
        <f t="shared" si="89"/>
        <v>0.35</v>
      </c>
      <c r="N280" s="12">
        <f t="shared" si="79"/>
        <v>0.32482014388489211</v>
      </c>
      <c r="O280" s="10">
        <f t="shared" si="90"/>
        <v>27800</v>
      </c>
      <c r="P280" s="10">
        <f>Parameter!$C$7*2+Parameter!$C$8*2</f>
        <v>800</v>
      </c>
      <c r="Q280" s="10">
        <f>O280*Parameter!$C$4</f>
        <v>4170</v>
      </c>
      <c r="R280" s="10">
        <f>(O280+P280*0)*Parameter!$C$6</f>
        <v>5560</v>
      </c>
      <c r="S280" s="10">
        <f t="shared" si="80"/>
        <v>18870</v>
      </c>
      <c r="T280" s="13">
        <f t="shared" si="91"/>
        <v>0.35</v>
      </c>
      <c r="U280" s="12">
        <f t="shared" si="81"/>
        <v>0.3212230215827338</v>
      </c>
      <c r="V280" s="10">
        <f t="shared" si="92"/>
        <v>27800</v>
      </c>
      <c r="W280" s="10">
        <f t="shared" si="93"/>
        <v>400</v>
      </c>
      <c r="X280" s="10">
        <f>V280*Parameter!$C$4</f>
        <v>4170</v>
      </c>
      <c r="Y280" s="10">
        <f>(V280+W280*0)*Parameter!$C$6</f>
        <v>5560</v>
      </c>
      <c r="Z280" s="10">
        <f t="shared" si="82"/>
        <v>18470</v>
      </c>
      <c r="AA280" s="13">
        <f t="shared" si="94"/>
        <v>0.35</v>
      </c>
      <c r="AB280" s="12">
        <f t="shared" si="83"/>
        <v>0.33561151079136692</v>
      </c>
    </row>
    <row r="281" spans="1:28" x14ac:dyDescent="0.2">
      <c r="A281" s="9">
        <f t="shared" si="84"/>
        <v>27900</v>
      </c>
      <c r="B281" s="10">
        <f t="shared" si="85"/>
        <v>300</v>
      </c>
      <c r="C281" s="10">
        <f>A281*Parameter!$C$4</f>
        <v>4185</v>
      </c>
      <c r="D281" s="10">
        <f>(A281+B281*0)*Parameter!$C$6</f>
        <v>5580</v>
      </c>
      <c r="E281" s="10">
        <f t="shared" si="76"/>
        <v>18435</v>
      </c>
      <c r="F281" s="13">
        <f t="shared" si="86"/>
        <v>0.35</v>
      </c>
      <c r="G281" s="12">
        <f t="shared" si="77"/>
        <v>0.33924731182795698</v>
      </c>
      <c r="H281" s="10">
        <f t="shared" si="87"/>
        <v>27900</v>
      </c>
      <c r="I281" s="10">
        <f t="shared" si="88"/>
        <v>700</v>
      </c>
      <c r="J281" s="10">
        <f>H281*Parameter!$C$4</f>
        <v>4185</v>
      </c>
      <c r="K281" s="10">
        <f>(H281+I281*0)*Parameter!$C$6</f>
        <v>5580</v>
      </c>
      <c r="L281" s="10">
        <f t="shared" si="78"/>
        <v>18835</v>
      </c>
      <c r="M281" s="13">
        <f t="shared" si="89"/>
        <v>0.35</v>
      </c>
      <c r="N281" s="12">
        <f t="shared" si="79"/>
        <v>0.32491039426523299</v>
      </c>
      <c r="O281" s="10">
        <f t="shared" si="90"/>
        <v>27900</v>
      </c>
      <c r="P281" s="10">
        <f>Parameter!$C$7*2+Parameter!$C$8*2</f>
        <v>800</v>
      </c>
      <c r="Q281" s="10">
        <f>O281*Parameter!$C$4</f>
        <v>4185</v>
      </c>
      <c r="R281" s="10">
        <f>(O281+P281*0)*Parameter!$C$6</f>
        <v>5580</v>
      </c>
      <c r="S281" s="10">
        <f t="shared" si="80"/>
        <v>18935</v>
      </c>
      <c r="T281" s="13">
        <f t="shared" si="91"/>
        <v>0.35</v>
      </c>
      <c r="U281" s="12">
        <f t="shared" si="81"/>
        <v>0.32132616487455196</v>
      </c>
      <c r="V281" s="10">
        <f t="shared" si="92"/>
        <v>27900</v>
      </c>
      <c r="W281" s="10">
        <f t="shared" si="93"/>
        <v>400</v>
      </c>
      <c r="X281" s="10">
        <f>V281*Parameter!$C$4</f>
        <v>4185</v>
      </c>
      <c r="Y281" s="10">
        <f>(V281+W281*0)*Parameter!$C$6</f>
        <v>5580</v>
      </c>
      <c r="Z281" s="10">
        <f t="shared" si="82"/>
        <v>18535</v>
      </c>
      <c r="AA281" s="13">
        <f t="shared" si="94"/>
        <v>0.35</v>
      </c>
      <c r="AB281" s="12">
        <f t="shared" si="83"/>
        <v>0.33566308243727599</v>
      </c>
    </row>
    <row r="282" spans="1:28" x14ac:dyDescent="0.2">
      <c r="A282" s="9">
        <f t="shared" si="84"/>
        <v>28000</v>
      </c>
      <c r="B282" s="10">
        <f t="shared" si="85"/>
        <v>300</v>
      </c>
      <c r="C282" s="10">
        <f>A282*Parameter!$C$4</f>
        <v>4200</v>
      </c>
      <c r="D282" s="10">
        <f>(A282+B282*0)*Parameter!$C$6</f>
        <v>5600</v>
      </c>
      <c r="E282" s="10">
        <f t="shared" si="76"/>
        <v>18500</v>
      </c>
      <c r="F282" s="13">
        <f t="shared" si="86"/>
        <v>0.35</v>
      </c>
      <c r="G282" s="12">
        <f t="shared" si="77"/>
        <v>0.3392857142857143</v>
      </c>
      <c r="H282" s="10">
        <f t="shared" si="87"/>
        <v>28000</v>
      </c>
      <c r="I282" s="10">
        <f t="shared" si="88"/>
        <v>700</v>
      </c>
      <c r="J282" s="10">
        <f>H282*Parameter!$C$4</f>
        <v>4200</v>
      </c>
      <c r="K282" s="10">
        <f>(H282+I282*0)*Parameter!$C$6</f>
        <v>5600</v>
      </c>
      <c r="L282" s="10">
        <f t="shared" si="78"/>
        <v>18900</v>
      </c>
      <c r="M282" s="13">
        <f t="shared" si="89"/>
        <v>0.35</v>
      </c>
      <c r="N282" s="12">
        <f t="shared" si="79"/>
        <v>0.32500000000000001</v>
      </c>
      <c r="O282" s="10">
        <f t="shared" si="90"/>
        <v>28000</v>
      </c>
      <c r="P282" s="10">
        <f>Parameter!$C$7*2+Parameter!$C$8*2</f>
        <v>800</v>
      </c>
      <c r="Q282" s="10">
        <f>O282*Parameter!$C$4</f>
        <v>4200</v>
      </c>
      <c r="R282" s="10">
        <f>(O282+P282*0)*Parameter!$C$6</f>
        <v>5600</v>
      </c>
      <c r="S282" s="10">
        <f t="shared" si="80"/>
        <v>19000</v>
      </c>
      <c r="T282" s="13">
        <f t="shared" si="91"/>
        <v>0.35</v>
      </c>
      <c r="U282" s="12">
        <f t="shared" si="81"/>
        <v>0.32142857142857145</v>
      </c>
      <c r="V282" s="10">
        <f t="shared" si="92"/>
        <v>28000</v>
      </c>
      <c r="W282" s="10">
        <f t="shared" si="93"/>
        <v>400</v>
      </c>
      <c r="X282" s="10">
        <f>V282*Parameter!$C$4</f>
        <v>4200</v>
      </c>
      <c r="Y282" s="10">
        <f>(V282+W282*0)*Parameter!$C$6</f>
        <v>5600</v>
      </c>
      <c r="Z282" s="10">
        <f t="shared" si="82"/>
        <v>18600</v>
      </c>
      <c r="AA282" s="13">
        <f t="shared" si="94"/>
        <v>0.35</v>
      </c>
      <c r="AB282" s="12">
        <f t="shared" si="83"/>
        <v>0.33571428571428569</v>
      </c>
    </row>
    <row r="283" spans="1:28" x14ac:dyDescent="0.2">
      <c r="A283" s="9">
        <f t="shared" si="84"/>
        <v>28100</v>
      </c>
      <c r="B283" s="10">
        <f t="shared" si="85"/>
        <v>300</v>
      </c>
      <c r="C283" s="10">
        <f>A283*Parameter!$C$4</f>
        <v>4215</v>
      </c>
      <c r="D283" s="10">
        <f>(A283+B283*0)*Parameter!$C$6</f>
        <v>5620</v>
      </c>
      <c r="E283" s="10">
        <f t="shared" si="76"/>
        <v>18565</v>
      </c>
      <c r="F283" s="13">
        <f t="shared" si="86"/>
        <v>0.35</v>
      </c>
      <c r="G283" s="12">
        <f t="shared" si="77"/>
        <v>0.33932384341637012</v>
      </c>
      <c r="H283" s="10">
        <f t="shared" si="87"/>
        <v>28100</v>
      </c>
      <c r="I283" s="10">
        <f t="shared" si="88"/>
        <v>700</v>
      </c>
      <c r="J283" s="10">
        <f>H283*Parameter!$C$4</f>
        <v>4215</v>
      </c>
      <c r="K283" s="10">
        <f>(H283+I283*0)*Parameter!$C$6</f>
        <v>5620</v>
      </c>
      <c r="L283" s="10">
        <f t="shared" si="78"/>
        <v>18965</v>
      </c>
      <c r="M283" s="13">
        <f t="shared" si="89"/>
        <v>0.35</v>
      </c>
      <c r="N283" s="12">
        <f t="shared" si="79"/>
        <v>0.32508896797153025</v>
      </c>
      <c r="O283" s="10">
        <f t="shared" si="90"/>
        <v>28100</v>
      </c>
      <c r="P283" s="10">
        <f>Parameter!$C$7*2+Parameter!$C$8*2</f>
        <v>800</v>
      </c>
      <c r="Q283" s="10">
        <f>O283*Parameter!$C$4</f>
        <v>4215</v>
      </c>
      <c r="R283" s="10">
        <f>(O283+P283*0)*Parameter!$C$6</f>
        <v>5620</v>
      </c>
      <c r="S283" s="10">
        <f t="shared" si="80"/>
        <v>19065</v>
      </c>
      <c r="T283" s="13">
        <f t="shared" si="91"/>
        <v>0.35</v>
      </c>
      <c r="U283" s="12">
        <f t="shared" si="81"/>
        <v>0.3215302491103203</v>
      </c>
      <c r="V283" s="10">
        <f t="shared" si="92"/>
        <v>28100</v>
      </c>
      <c r="W283" s="10">
        <f t="shared" si="93"/>
        <v>400</v>
      </c>
      <c r="X283" s="10">
        <f>V283*Parameter!$C$4</f>
        <v>4215</v>
      </c>
      <c r="Y283" s="10">
        <f>(V283+W283*0)*Parameter!$C$6</f>
        <v>5620</v>
      </c>
      <c r="Z283" s="10">
        <f t="shared" si="82"/>
        <v>18665</v>
      </c>
      <c r="AA283" s="13">
        <f t="shared" si="94"/>
        <v>0.35</v>
      </c>
      <c r="AB283" s="12">
        <f t="shared" si="83"/>
        <v>0.33576512455516017</v>
      </c>
    </row>
    <row r="284" spans="1:28" x14ac:dyDescent="0.2">
      <c r="A284" s="9">
        <f t="shared" si="84"/>
        <v>28200</v>
      </c>
      <c r="B284" s="10">
        <f t="shared" si="85"/>
        <v>300</v>
      </c>
      <c r="C284" s="10">
        <f>A284*Parameter!$C$4</f>
        <v>4230</v>
      </c>
      <c r="D284" s="10">
        <f>(A284+B284*0)*Parameter!$C$6</f>
        <v>5640</v>
      </c>
      <c r="E284" s="10">
        <f t="shared" si="76"/>
        <v>18630</v>
      </c>
      <c r="F284" s="13">
        <f t="shared" si="86"/>
        <v>0.35</v>
      </c>
      <c r="G284" s="12">
        <f t="shared" si="77"/>
        <v>0.33936170212765959</v>
      </c>
      <c r="H284" s="10">
        <f t="shared" si="87"/>
        <v>28200</v>
      </c>
      <c r="I284" s="10">
        <f t="shared" si="88"/>
        <v>700</v>
      </c>
      <c r="J284" s="10">
        <f>H284*Parameter!$C$4</f>
        <v>4230</v>
      </c>
      <c r="K284" s="10">
        <f>(H284+I284*0)*Parameter!$C$6</f>
        <v>5640</v>
      </c>
      <c r="L284" s="10">
        <f t="shared" si="78"/>
        <v>19030</v>
      </c>
      <c r="M284" s="13">
        <f t="shared" si="89"/>
        <v>0.35</v>
      </c>
      <c r="N284" s="12">
        <f t="shared" si="79"/>
        <v>0.325177304964539</v>
      </c>
      <c r="O284" s="10">
        <f t="shared" si="90"/>
        <v>28200</v>
      </c>
      <c r="P284" s="10">
        <f>Parameter!$C$7*2+Parameter!$C$8*2</f>
        <v>800</v>
      </c>
      <c r="Q284" s="10">
        <f>O284*Parameter!$C$4</f>
        <v>4230</v>
      </c>
      <c r="R284" s="10">
        <f>(O284+P284*0)*Parameter!$C$6</f>
        <v>5640</v>
      </c>
      <c r="S284" s="10">
        <f t="shared" si="80"/>
        <v>19130</v>
      </c>
      <c r="T284" s="13">
        <f t="shared" si="91"/>
        <v>0.35</v>
      </c>
      <c r="U284" s="12">
        <f t="shared" si="81"/>
        <v>0.32163120567375886</v>
      </c>
      <c r="V284" s="10">
        <f t="shared" si="92"/>
        <v>28200</v>
      </c>
      <c r="W284" s="10">
        <f t="shared" si="93"/>
        <v>400</v>
      </c>
      <c r="X284" s="10">
        <f>V284*Parameter!$C$4</f>
        <v>4230</v>
      </c>
      <c r="Y284" s="10">
        <f>(V284+W284*0)*Parameter!$C$6</f>
        <v>5640</v>
      </c>
      <c r="Z284" s="10">
        <f t="shared" si="82"/>
        <v>18730</v>
      </c>
      <c r="AA284" s="13">
        <f t="shared" si="94"/>
        <v>0.35</v>
      </c>
      <c r="AB284" s="12">
        <f t="shared" si="83"/>
        <v>0.33581560283687945</v>
      </c>
    </row>
    <row r="285" spans="1:28" x14ac:dyDescent="0.2">
      <c r="A285" s="9">
        <f t="shared" si="84"/>
        <v>28300</v>
      </c>
      <c r="B285" s="10">
        <f t="shared" si="85"/>
        <v>300</v>
      </c>
      <c r="C285" s="10">
        <f>A285*Parameter!$C$4</f>
        <v>4245</v>
      </c>
      <c r="D285" s="10">
        <f>(A285+B285*0)*Parameter!$C$6</f>
        <v>5660</v>
      </c>
      <c r="E285" s="10">
        <f t="shared" si="76"/>
        <v>18695</v>
      </c>
      <c r="F285" s="13">
        <f t="shared" si="86"/>
        <v>0.35</v>
      </c>
      <c r="G285" s="12">
        <f t="shared" si="77"/>
        <v>0.33939929328621909</v>
      </c>
      <c r="H285" s="10">
        <f t="shared" si="87"/>
        <v>28300</v>
      </c>
      <c r="I285" s="10">
        <f t="shared" si="88"/>
        <v>700</v>
      </c>
      <c r="J285" s="10">
        <f>H285*Parameter!$C$4</f>
        <v>4245</v>
      </c>
      <c r="K285" s="10">
        <f>(H285+I285*0)*Parameter!$C$6</f>
        <v>5660</v>
      </c>
      <c r="L285" s="10">
        <f t="shared" si="78"/>
        <v>19095</v>
      </c>
      <c r="M285" s="13">
        <f t="shared" si="89"/>
        <v>0.35</v>
      </c>
      <c r="N285" s="12">
        <f t="shared" si="79"/>
        <v>0.32526501766784455</v>
      </c>
      <c r="O285" s="10">
        <f t="shared" si="90"/>
        <v>28300</v>
      </c>
      <c r="P285" s="10">
        <f>Parameter!$C$7*2+Parameter!$C$8*2</f>
        <v>800</v>
      </c>
      <c r="Q285" s="10">
        <f>O285*Parameter!$C$4</f>
        <v>4245</v>
      </c>
      <c r="R285" s="10">
        <f>(O285+P285*0)*Parameter!$C$6</f>
        <v>5660</v>
      </c>
      <c r="S285" s="10">
        <f t="shared" si="80"/>
        <v>19195</v>
      </c>
      <c r="T285" s="13">
        <f t="shared" si="91"/>
        <v>0.35</v>
      </c>
      <c r="U285" s="12">
        <f t="shared" si="81"/>
        <v>0.32173144876325088</v>
      </c>
      <c r="V285" s="10">
        <f t="shared" si="92"/>
        <v>28300</v>
      </c>
      <c r="W285" s="10">
        <f t="shared" si="93"/>
        <v>400</v>
      </c>
      <c r="X285" s="10">
        <f>V285*Parameter!$C$4</f>
        <v>4245</v>
      </c>
      <c r="Y285" s="10">
        <f>(V285+W285*0)*Parameter!$C$6</f>
        <v>5660</v>
      </c>
      <c r="Z285" s="10">
        <f t="shared" si="82"/>
        <v>18795</v>
      </c>
      <c r="AA285" s="13">
        <f t="shared" si="94"/>
        <v>0.35</v>
      </c>
      <c r="AB285" s="12">
        <f t="shared" si="83"/>
        <v>0.33586572438162543</v>
      </c>
    </row>
    <row r="286" spans="1:28" x14ac:dyDescent="0.2">
      <c r="A286" s="9">
        <f t="shared" si="84"/>
        <v>28400</v>
      </c>
      <c r="B286" s="10">
        <f t="shared" si="85"/>
        <v>300</v>
      </c>
      <c r="C286" s="10">
        <f>A286*Parameter!$C$4</f>
        <v>4260</v>
      </c>
      <c r="D286" s="10">
        <f>(A286+B286*0)*Parameter!$C$6</f>
        <v>5680</v>
      </c>
      <c r="E286" s="10">
        <f t="shared" si="76"/>
        <v>18760</v>
      </c>
      <c r="F286" s="13">
        <f t="shared" si="86"/>
        <v>0.35</v>
      </c>
      <c r="G286" s="12">
        <f t="shared" si="77"/>
        <v>0.33943661971830985</v>
      </c>
      <c r="H286" s="10">
        <f t="shared" si="87"/>
        <v>28400</v>
      </c>
      <c r="I286" s="10">
        <f t="shared" si="88"/>
        <v>700</v>
      </c>
      <c r="J286" s="10">
        <f>H286*Parameter!$C$4</f>
        <v>4260</v>
      </c>
      <c r="K286" s="10">
        <f>(H286+I286*0)*Parameter!$C$6</f>
        <v>5680</v>
      </c>
      <c r="L286" s="10">
        <f t="shared" si="78"/>
        <v>19160</v>
      </c>
      <c r="M286" s="13">
        <f t="shared" si="89"/>
        <v>0.35</v>
      </c>
      <c r="N286" s="12">
        <f t="shared" si="79"/>
        <v>0.32535211267605635</v>
      </c>
      <c r="O286" s="10">
        <f t="shared" si="90"/>
        <v>28400</v>
      </c>
      <c r="P286" s="10">
        <f>Parameter!$C$7*2+Parameter!$C$8*2</f>
        <v>800</v>
      </c>
      <c r="Q286" s="10">
        <f>O286*Parameter!$C$4</f>
        <v>4260</v>
      </c>
      <c r="R286" s="10">
        <f>(O286+P286*0)*Parameter!$C$6</f>
        <v>5680</v>
      </c>
      <c r="S286" s="10">
        <f t="shared" si="80"/>
        <v>19260</v>
      </c>
      <c r="T286" s="13">
        <f t="shared" si="91"/>
        <v>0.35</v>
      </c>
      <c r="U286" s="12">
        <f t="shared" si="81"/>
        <v>0.32183098591549297</v>
      </c>
      <c r="V286" s="10">
        <f t="shared" si="92"/>
        <v>28400</v>
      </c>
      <c r="W286" s="10">
        <f t="shared" si="93"/>
        <v>400</v>
      </c>
      <c r="X286" s="10">
        <f>V286*Parameter!$C$4</f>
        <v>4260</v>
      </c>
      <c r="Y286" s="10">
        <f>(V286+W286*0)*Parameter!$C$6</f>
        <v>5680</v>
      </c>
      <c r="Z286" s="10">
        <f t="shared" si="82"/>
        <v>18860</v>
      </c>
      <c r="AA286" s="13">
        <f t="shared" si="94"/>
        <v>0.35</v>
      </c>
      <c r="AB286" s="12">
        <f t="shared" si="83"/>
        <v>0.33591549295774648</v>
      </c>
    </row>
    <row r="287" spans="1:28" x14ac:dyDescent="0.2">
      <c r="A287" s="9">
        <f t="shared" si="84"/>
        <v>28500</v>
      </c>
      <c r="B287" s="10">
        <f t="shared" si="85"/>
        <v>300</v>
      </c>
      <c r="C287" s="10">
        <f>A287*Parameter!$C$4</f>
        <v>4275</v>
      </c>
      <c r="D287" s="10">
        <f>(A287+B287*0)*Parameter!$C$6</f>
        <v>5700</v>
      </c>
      <c r="E287" s="10">
        <f t="shared" si="76"/>
        <v>18825</v>
      </c>
      <c r="F287" s="13">
        <f t="shared" si="86"/>
        <v>0.35</v>
      </c>
      <c r="G287" s="12">
        <f t="shared" si="77"/>
        <v>0.33947368421052632</v>
      </c>
      <c r="H287" s="10">
        <f t="shared" si="87"/>
        <v>28500</v>
      </c>
      <c r="I287" s="10">
        <f t="shared" si="88"/>
        <v>700</v>
      </c>
      <c r="J287" s="10">
        <f>H287*Parameter!$C$4</f>
        <v>4275</v>
      </c>
      <c r="K287" s="10">
        <f>(H287+I287*0)*Parameter!$C$6</f>
        <v>5700</v>
      </c>
      <c r="L287" s="10">
        <f t="shared" si="78"/>
        <v>19225</v>
      </c>
      <c r="M287" s="13">
        <f t="shared" si="89"/>
        <v>0.35</v>
      </c>
      <c r="N287" s="12">
        <f t="shared" si="79"/>
        <v>0.32543859649122808</v>
      </c>
      <c r="O287" s="10">
        <f t="shared" si="90"/>
        <v>28500</v>
      </c>
      <c r="P287" s="10">
        <f>Parameter!$C$7*2+Parameter!$C$8*2</f>
        <v>800</v>
      </c>
      <c r="Q287" s="10">
        <f>O287*Parameter!$C$4</f>
        <v>4275</v>
      </c>
      <c r="R287" s="10">
        <f>(O287+P287*0)*Parameter!$C$6</f>
        <v>5700</v>
      </c>
      <c r="S287" s="10">
        <f t="shared" si="80"/>
        <v>19325</v>
      </c>
      <c r="T287" s="13">
        <f t="shared" si="91"/>
        <v>0.35</v>
      </c>
      <c r="U287" s="12">
        <f t="shared" si="81"/>
        <v>0.32192982456140351</v>
      </c>
      <c r="V287" s="10">
        <f t="shared" si="92"/>
        <v>28500</v>
      </c>
      <c r="W287" s="10">
        <f t="shared" si="93"/>
        <v>400</v>
      </c>
      <c r="X287" s="10">
        <f>V287*Parameter!$C$4</f>
        <v>4275</v>
      </c>
      <c r="Y287" s="10">
        <f>(V287+W287*0)*Parameter!$C$6</f>
        <v>5700</v>
      </c>
      <c r="Z287" s="10">
        <f t="shared" si="82"/>
        <v>18925</v>
      </c>
      <c r="AA287" s="13">
        <f t="shared" si="94"/>
        <v>0.35</v>
      </c>
      <c r="AB287" s="12">
        <f t="shared" si="83"/>
        <v>0.33596491228070174</v>
      </c>
    </row>
    <row r="288" spans="1:28" x14ac:dyDescent="0.2">
      <c r="A288" s="9">
        <f t="shared" si="84"/>
        <v>28600</v>
      </c>
      <c r="B288" s="10">
        <f t="shared" si="85"/>
        <v>300</v>
      </c>
      <c r="C288" s="10">
        <f>A288*Parameter!$C$4</f>
        <v>4290</v>
      </c>
      <c r="D288" s="10">
        <f>(A288+B288*0)*Parameter!$C$6</f>
        <v>5720</v>
      </c>
      <c r="E288" s="10">
        <f t="shared" si="76"/>
        <v>18890</v>
      </c>
      <c r="F288" s="13">
        <f t="shared" si="86"/>
        <v>0.35</v>
      </c>
      <c r="G288" s="12">
        <f t="shared" si="77"/>
        <v>0.33951048951048951</v>
      </c>
      <c r="H288" s="10">
        <f t="shared" si="87"/>
        <v>28600</v>
      </c>
      <c r="I288" s="10">
        <f t="shared" si="88"/>
        <v>700</v>
      </c>
      <c r="J288" s="10">
        <f>H288*Parameter!$C$4</f>
        <v>4290</v>
      </c>
      <c r="K288" s="10">
        <f>(H288+I288*0)*Parameter!$C$6</f>
        <v>5720</v>
      </c>
      <c r="L288" s="10">
        <f t="shared" si="78"/>
        <v>19290</v>
      </c>
      <c r="M288" s="13">
        <f t="shared" si="89"/>
        <v>0.35</v>
      </c>
      <c r="N288" s="12">
        <f t="shared" si="79"/>
        <v>0.3255244755244755</v>
      </c>
      <c r="O288" s="10">
        <f t="shared" si="90"/>
        <v>28600</v>
      </c>
      <c r="P288" s="10">
        <f>Parameter!$C$7*2+Parameter!$C$8*2</f>
        <v>800</v>
      </c>
      <c r="Q288" s="10">
        <f>O288*Parameter!$C$4</f>
        <v>4290</v>
      </c>
      <c r="R288" s="10">
        <f>(O288+P288*0)*Parameter!$C$6</f>
        <v>5720</v>
      </c>
      <c r="S288" s="10">
        <f t="shared" si="80"/>
        <v>19390</v>
      </c>
      <c r="T288" s="13">
        <f t="shared" si="91"/>
        <v>0.35</v>
      </c>
      <c r="U288" s="12">
        <f t="shared" si="81"/>
        <v>0.32202797202797201</v>
      </c>
      <c r="V288" s="10">
        <f t="shared" si="92"/>
        <v>28600</v>
      </c>
      <c r="W288" s="10">
        <f t="shared" si="93"/>
        <v>400</v>
      </c>
      <c r="X288" s="10">
        <f>V288*Parameter!$C$4</f>
        <v>4290</v>
      </c>
      <c r="Y288" s="10">
        <f>(V288+W288*0)*Parameter!$C$6</f>
        <v>5720</v>
      </c>
      <c r="Z288" s="10">
        <f t="shared" si="82"/>
        <v>18990</v>
      </c>
      <c r="AA288" s="13">
        <f t="shared" si="94"/>
        <v>0.35</v>
      </c>
      <c r="AB288" s="12">
        <f t="shared" si="83"/>
        <v>0.33601398601398602</v>
      </c>
    </row>
    <row r="289" spans="1:28" x14ac:dyDescent="0.2">
      <c r="A289" s="9">
        <f t="shared" si="84"/>
        <v>28700</v>
      </c>
      <c r="B289" s="10">
        <f t="shared" si="85"/>
        <v>300</v>
      </c>
      <c r="C289" s="10">
        <f>A289*Parameter!$C$4</f>
        <v>4305</v>
      </c>
      <c r="D289" s="10">
        <f>(A289+B289*0)*Parameter!$C$6</f>
        <v>5740</v>
      </c>
      <c r="E289" s="10">
        <f t="shared" si="76"/>
        <v>18955</v>
      </c>
      <c r="F289" s="13">
        <f t="shared" si="86"/>
        <v>0.35</v>
      </c>
      <c r="G289" s="12">
        <f t="shared" si="77"/>
        <v>0.33954703832752614</v>
      </c>
      <c r="H289" s="10">
        <f t="shared" si="87"/>
        <v>28700</v>
      </c>
      <c r="I289" s="10">
        <f t="shared" si="88"/>
        <v>700</v>
      </c>
      <c r="J289" s="10">
        <f>H289*Parameter!$C$4</f>
        <v>4305</v>
      </c>
      <c r="K289" s="10">
        <f>(H289+I289*0)*Parameter!$C$6</f>
        <v>5740</v>
      </c>
      <c r="L289" s="10">
        <f t="shared" si="78"/>
        <v>19355</v>
      </c>
      <c r="M289" s="13">
        <f t="shared" si="89"/>
        <v>0.35</v>
      </c>
      <c r="N289" s="12">
        <f t="shared" si="79"/>
        <v>0.32560975609756099</v>
      </c>
      <c r="O289" s="10">
        <f t="shared" si="90"/>
        <v>28700</v>
      </c>
      <c r="P289" s="10">
        <f>Parameter!$C$7*2+Parameter!$C$8*2</f>
        <v>800</v>
      </c>
      <c r="Q289" s="10">
        <f>O289*Parameter!$C$4</f>
        <v>4305</v>
      </c>
      <c r="R289" s="10">
        <f>(O289+P289*0)*Parameter!$C$6</f>
        <v>5740</v>
      </c>
      <c r="S289" s="10">
        <f t="shared" si="80"/>
        <v>19455</v>
      </c>
      <c r="T289" s="13">
        <f t="shared" si="91"/>
        <v>0.35</v>
      </c>
      <c r="U289" s="12">
        <f t="shared" si="81"/>
        <v>0.32212543554006967</v>
      </c>
      <c r="V289" s="10">
        <f t="shared" si="92"/>
        <v>28700</v>
      </c>
      <c r="W289" s="10">
        <f t="shared" si="93"/>
        <v>400</v>
      </c>
      <c r="X289" s="10">
        <f>V289*Parameter!$C$4</f>
        <v>4305</v>
      </c>
      <c r="Y289" s="10">
        <f>(V289+W289*0)*Parameter!$C$6</f>
        <v>5740</v>
      </c>
      <c r="Z289" s="10">
        <f t="shared" si="82"/>
        <v>19055</v>
      </c>
      <c r="AA289" s="13">
        <f t="shared" si="94"/>
        <v>0.35</v>
      </c>
      <c r="AB289" s="12">
        <f t="shared" si="83"/>
        <v>0.33606271777003482</v>
      </c>
    </row>
    <row r="290" spans="1:28" x14ac:dyDescent="0.2">
      <c r="A290" s="9">
        <f t="shared" si="84"/>
        <v>28800</v>
      </c>
      <c r="B290" s="10">
        <f t="shared" si="85"/>
        <v>300</v>
      </c>
      <c r="C290" s="10">
        <f>A290*Parameter!$C$4</f>
        <v>4320</v>
      </c>
      <c r="D290" s="10">
        <f>(A290+B290*0)*Parameter!$C$6</f>
        <v>5760</v>
      </c>
      <c r="E290" s="10">
        <f t="shared" si="76"/>
        <v>19020</v>
      </c>
      <c r="F290" s="13">
        <f t="shared" si="86"/>
        <v>0.35</v>
      </c>
      <c r="G290" s="12">
        <f t="shared" si="77"/>
        <v>0.33958333333333335</v>
      </c>
      <c r="H290" s="10">
        <f t="shared" si="87"/>
        <v>28800</v>
      </c>
      <c r="I290" s="10">
        <f t="shared" si="88"/>
        <v>700</v>
      </c>
      <c r="J290" s="10">
        <f>H290*Parameter!$C$4</f>
        <v>4320</v>
      </c>
      <c r="K290" s="10">
        <f>(H290+I290*0)*Parameter!$C$6</f>
        <v>5760</v>
      </c>
      <c r="L290" s="10">
        <f t="shared" si="78"/>
        <v>19420</v>
      </c>
      <c r="M290" s="13">
        <f t="shared" si="89"/>
        <v>0.35</v>
      </c>
      <c r="N290" s="12">
        <f t="shared" si="79"/>
        <v>0.32569444444444445</v>
      </c>
      <c r="O290" s="10">
        <f t="shared" si="90"/>
        <v>28800</v>
      </c>
      <c r="P290" s="10">
        <f>Parameter!$C$7*2+Parameter!$C$8*2</f>
        <v>800</v>
      </c>
      <c r="Q290" s="10">
        <f>O290*Parameter!$C$4</f>
        <v>4320</v>
      </c>
      <c r="R290" s="10">
        <f>(O290+P290*0)*Parameter!$C$6</f>
        <v>5760</v>
      </c>
      <c r="S290" s="10">
        <f t="shared" si="80"/>
        <v>19520</v>
      </c>
      <c r="T290" s="13">
        <f t="shared" si="91"/>
        <v>0.35</v>
      </c>
      <c r="U290" s="12">
        <f t="shared" si="81"/>
        <v>0.32222222222222224</v>
      </c>
      <c r="V290" s="10">
        <f t="shared" si="92"/>
        <v>28800</v>
      </c>
      <c r="W290" s="10">
        <f t="shared" si="93"/>
        <v>400</v>
      </c>
      <c r="X290" s="10">
        <f>V290*Parameter!$C$4</f>
        <v>4320</v>
      </c>
      <c r="Y290" s="10">
        <f>(V290+W290*0)*Parameter!$C$6</f>
        <v>5760</v>
      </c>
      <c r="Z290" s="10">
        <f t="shared" si="82"/>
        <v>19120</v>
      </c>
      <c r="AA290" s="13">
        <f t="shared" si="94"/>
        <v>0.35</v>
      </c>
      <c r="AB290" s="12">
        <f t="shared" si="83"/>
        <v>0.33611111111111114</v>
      </c>
    </row>
    <row r="291" spans="1:28" x14ac:dyDescent="0.2">
      <c r="A291" s="9">
        <f t="shared" si="84"/>
        <v>28900</v>
      </c>
      <c r="B291" s="10">
        <f t="shared" si="85"/>
        <v>300</v>
      </c>
      <c r="C291" s="10">
        <f>A291*Parameter!$C$4</f>
        <v>4335</v>
      </c>
      <c r="D291" s="10">
        <f>(A291+B291*0)*Parameter!$C$6</f>
        <v>5780</v>
      </c>
      <c r="E291" s="10">
        <f t="shared" si="76"/>
        <v>19085</v>
      </c>
      <c r="F291" s="13">
        <f t="shared" si="86"/>
        <v>0.35</v>
      </c>
      <c r="G291" s="12">
        <f t="shared" si="77"/>
        <v>0.33961937716262974</v>
      </c>
      <c r="H291" s="10">
        <f t="shared" si="87"/>
        <v>28900</v>
      </c>
      <c r="I291" s="10">
        <f t="shared" si="88"/>
        <v>700</v>
      </c>
      <c r="J291" s="10">
        <f>H291*Parameter!$C$4</f>
        <v>4335</v>
      </c>
      <c r="K291" s="10">
        <f>(H291+I291*0)*Parameter!$C$6</f>
        <v>5780</v>
      </c>
      <c r="L291" s="10">
        <f t="shared" si="78"/>
        <v>19485</v>
      </c>
      <c r="M291" s="13">
        <f t="shared" si="89"/>
        <v>0.35</v>
      </c>
      <c r="N291" s="12">
        <f t="shared" si="79"/>
        <v>0.32577854671280276</v>
      </c>
      <c r="O291" s="10">
        <f t="shared" si="90"/>
        <v>28900</v>
      </c>
      <c r="P291" s="10">
        <f>Parameter!$C$7*2+Parameter!$C$8*2</f>
        <v>800</v>
      </c>
      <c r="Q291" s="10">
        <f>O291*Parameter!$C$4</f>
        <v>4335</v>
      </c>
      <c r="R291" s="10">
        <f>(O291+P291*0)*Parameter!$C$6</f>
        <v>5780</v>
      </c>
      <c r="S291" s="10">
        <f t="shared" si="80"/>
        <v>19585</v>
      </c>
      <c r="T291" s="13">
        <f t="shared" si="91"/>
        <v>0.35</v>
      </c>
      <c r="U291" s="12">
        <f t="shared" si="81"/>
        <v>0.32231833910034602</v>
      </c>
      <c r="V291" s="10">
        <f t="shared" si="92"/>
        <v>28900</v>
      </c>
      <c r="W291" s="10">
        <f t="shared" si="93"/>
        <v>400</v>
      </c>
      <c r="X291" s="10">
        <f>V291*Parameter!$C$4</f>
        <v>4335</v>
      </c>
      <c r="Y291" s="10">
        <f>(V291+W291*0)*Parameter!$C$6</f>
        <v>5780</v>
      </c>
      <c r="Z291" s="10">
        <f t="shared" si="82"/>
        <v>19185</v>
      </c>
      <c r="AA291" s="13">
        <f t="shared" si="94"/>
        <v>0.35</v>
      </c>
      <c r="AB291" s="12">
        <f t="shared" si="83"/>
        <v>0.336159169550173</v>
      </c>
    </row>
    <row r="292" spans="1:28" x14ac:dyDescent="0.2">
      <c r="A292" s="9">
        <f t="shared" si="84"/>
        <v>29000</v>
      </c>
      <c r="B292" s="10">
        <f t="shared" si="85"/>
        <v>300</v>
      </c>
      <c r="C292" s="10">
        <f>A292*Parameter!$C$4</f>
        <v>4350</v>
      </c>
      <c r="D292" s="10">
        <f>(A292+B292*0)*Parameter!$C$6</f>
        <v>5800</v>
      </c>
      <c r="E292" s="10">
        <f t="shared" si="76"/>
        <v>19150</v>
      </c>
      <c r="F292" s="13">
        <f t="shared" si="86"/>
        <v>0.35</v>
      </c>
      <c r="G292" s="12">
        <f t="shared" si="77"/>
        <v>0.33965517241379312</v>
      </c>
      <c r="H292" s="10">
        <f t="shared" si="87"/>
        <v>29000</v>
      </c>
      <c r="I292" s="10">
        <f t="shared" si="88"/>
        <v>700</v>
      </c>
      <c r="J292" s="10">
        <f>H292*Parameter!$C$4</f>
        <v>4350</v>
      </c>
      <c r="K292" s="10">
        <f>(H292+I292*0)*Parameter!$C$6</f>
        <v>5800</v>
      </c>
      <c r="L292" s="10">
        <f t="shared" si="78"/>
        <v>19550</v>
      </c>
      <c r="M292" s="13">
        <f t="shared" si="89"/>
        <v>0.35</v>
      </c>
      <c r="N292" s="12">
        <f t="shared" si="79"/>
        <v>0.32586206896551723</v>
      </c>
      <c r="O292" s="10">
        <f t="shared" si="90"/>
        <v>29000</v>
      </c>
      <c r="P292" s="10">
        <f>Parameter!$C$7*2+Parameter!$C$8*2</f>
        <v>800</v>
      </c>
      <c r="Q292" s="10">
        <f>O292*Parameter!$C$4</f>
        <v>4350</v>
      </c>
      <c r="R292" s="10">
        <f>(O292+P292*0)*Parameter!$C$6</f>
        <v>5800</v>
      </c>
      <c r="S292" s="10">
        <f t="shared" si="80"/>
        <v>19650</v>
      </c>
      <c r="T292" s="13">
        <f t="shared" si="91"/>
        <v>0.35</v>
      </c>
      <c r="U292" s="12">
        <f t="shared" si="81"/>
        <v>0.32241379310344825</v>
      </c>
      <c r="V292" s="10">
        <f t="shared" si="92"/>
        <v>29000</v>
      </c>
      <c r="W292" s="10">
        <f t="shared" si="93"/>
        <v>400</v>
      </c>
      <c r="X292" s="10">
        <f>V292*Parameter!$C$4</f>
        <v>4350</v>
      </c>
      <c r="Y292" s="10">
        <f>(V292+W292*0)*Parameter!$C$6</f>
        <v>5800</v>
      </c>
      <c r="Z292" s="10">
        <f t="shared" si="82"/>
        <v>19250</v>
      </c>
      <c r="AA292" s="13">
        <f t="shared" si="94"/>
        <v>0.35</v>
      </c>
      <c r="AB292" s="12">
        <f t="shared" si="83"/>
        <v>0.33620689655172414</v>
      </c>
    </row>
    <row r="293" spans="1:28" x14ac:dyDescent="0.2">
      <c r="A293" s="9">
        <f t="shared" si="84"/>
        <v>29100</v>
      </c>
      <c r="B293" s="10">
        <f t="shared" si="85"/>
        <v>300</v>
      </c>
      <c r="C293" s="10">
        <f>A293*Parameter!$C$4</f>
        <v>4365</v>
      </c>
      <c r="D293" s="10">
        <f>(A293+B293*0)*Parameter!$C$6</f>
        <v>5820</v>
      </c>
      <c r="E293" s="10">
        <f t="shared" si="76"/>
        <v>19215</v>
      </c>
      <c r="F293" s="13">
        <f t="shared" si="86"/>
        <v>0.35</v>
      </c>
      <c r="G293" s="12">
        <f t="shared" si="77"/>
        <v>0.33969072164948455</v>
      </c>
      <c r="H293" s="10">
        <f t="shared" si="87"/>
        <v>29100</v>
      </c>
      <c r="I293" s="10">
        <f t="shared" si="88"/>
        <v>700</v>
      </c>
      <c r="J293" s="10">
        <f>H293*Parameter!$C$4</f>
        <v>4365</v>
      </c>
      <c r="K293" s="10">
        <f>(H293+I293*0)*Parameter!$C$6</f>
        <v>5820</v>
      </c>
      <c r="L293" s="10">
        <f t="shared" si="78"/>
        <v>19615</v>
      </c>
      <c r="M293" s="13">
        <f t="shared" si="89"/>
        <v>0.35</v>
      </c>
      <c r="N293" s="12">
        <f t="shared" si="79"/>
        <v>0.32594501718213059</v>
      </c>
      <c r="O293" s="10">
        <f t="shared" si="90"/>
        <v>29100</v>
      </c>
      <c r="P293" s="10">
        <f>Parameter!$C$7*2+Parameter!$C$8*2</f>
        <v>800</v>
      </c>
      <c r="Q293" s="10">
        <f>O293*Parameter!$C$4</f>
        <v>4365</v>
      </c>
      <c r="R293" s="10">
        <f>(O293+P293*0)*Parameter!$C$6</f>
        <v>5820</v>
      </c>
      <c r="S293" s="10">
        <f t="shared" si="80"/>
        <v>19715</v>
      </c>
      <c r="T293" s="13">
        <f t="shared" si="91"/>
        <v>0.35</v>
      </c>
      <c r="U293" s="12">
        <f t="shared" si="81"/>
        <v>0.32250859106529212</v>
      </c>
      <c r="V293" s="10">
        <f t="shared" si="92"/>
        <v>29100</v>
      </c>
      <c r="W293" s="10">
        <f t="shared" si="93"/>
        <v>400</v>
      </c>
      <c r="X293" s="10">
        <f>V293*Parameter!$C$4</f>
        <v>4365</v>
      </c>
      <c r="Y293" s="10">
        <f>(V293+W293*0)*Parameter!$C$6</f>
        <v>5820</v>
      </c>
      <c r="Z293" s="10">
        <f t="shared" si="82"/>
        <v>19315</v>
      </c>
      <c r="AA293" s="13">
        <f t="shared" si="94"/>
        <v>0.35</v>
      </c>
      <c r="AB293" s="12">
        <f t="shared" si="83"/>
        <v>0.33625429553264607</v>
      </c>
    </row>
    <row r="294" spans="1:28" x14ac:dyDescent="0.2">
      <c r="A294" s="9">
        <f t="shared" si="84"/>
        <v>29200</v>
      </c>
      <c r="B294" s="10">
        <f t="shared" si="85"/>
        <v>300</v>
      </c>
      <c r="C294" s="10">
        <f>A294*Parameter!$C$4</f>
        <v>4380</v>
      </c>
      <c r="D294" s="10">
        <f>(A294+B294*0)*Parameter!$C$6</f>
        <v>5840</v>
      </c>
      <c r="E294" s="10">
        <f t="shared" si="76"/>
        <v>19280</v>
      </c>
      <c r="F294" s="13">
        <f t="shared" si="86"/>
        <v>0.35</v>
      </c>
      <c r="G294" s="12">
        <f t="shared" si="77"/>
        <v>0.33972602739726027</v>
      </c>
      <c r="H294" s="10">
        <f t="shared" si="87"/>
        <v>29200</v>
      </c>
      <c r="I294" s="10">
        <f t="shared" si="88"/>
        <v>700</v>
      </c>
      <c r="J294" s="10">
        <f>H294*Parameter!$C$4</f>
        <v>4380</v>
      </c>
      <c r="K294" s="10">
        <f>(H294+I294*0)*Parameter!$C$6</f>
        <v>5840</v>
      </c>
      <c r="L294" s="10">
        <f t="shared" si="78"/>
        <v>19680</v>
      </c>
      <c r="M294" s="13">
        <f t="shared" si="89"/>
        <v>0.35</v>
      </c>
      <c r="N294" s="12">
        <f t="shared" si="79"/>
        <v>0.32602739726027397</v>
      </c>
      <c r="O294" s="10">
        <f t="shared" si="90"/>
        <v>29200</v>
      </c>
      <c r="P294" s="10">
        <f>Parameter!$C$7*2+Parameter!$C$8*2</f>
        <v>800</v>
      </c>
      <c r="Q294" s="10">
        <f>O294*Parameter!$C$4</f>
        <v>4380</v>
      </c>
      <c r="R294" s="10">
        <f>(O294+P294*0)*Parameter!$C$6</f>
        <v>5840</v>
      </c>
      <c r="S294" s="10">
        <f t="shared" si="80"/>
        <v>19780</v>
      </c>
      <c r="T294" s="13">
        <f t="shared" si="91"/>
        <v>0.35</v>
      </c>
      <c r="U294" s="12">
        <f t="shared" si="81"/>
        <v>0.32260273972602738</v>
      </c>
      <c r="V294" s="10">
        <f t="shared" si="92"/>
        <v>29200</v>
      </c>
      <c r="W294" s="10">
        <f t="shared" si="93"/>
        <v>400</v>
      </c>
      <c r="X294" s="10">
        <f>V294*Parameter!$C$4</f>
        <v>4380</v>
      </c>
      <c r="Y294" s="10">
        <f>(V294+W294*0)*Parameter!$C$6</f>
        <v>5840</v>
      </c>
      <c r="Z294" s="10">
        <f t="shared" si="82"/>
        <v>19380</v>
      </c>
      <c r="AA294" s="13">
        <f t="shared" si="94"/>
        <v>0.35</v>
      </c>
      <c r="AB294" s="12">
        <f t="shared" si="83"/>
        <v>0.33630136986301368</v>
      </c>
    </row>
    <row r="295" spans="1:28" x14ac:dyDescent="0.2">
      <c r="A295" s="9">
        <f t="shared" si="84"/>
        <v>29300</v>
      </c>
      <c r="B295" s="10">
        <f t="shared" si="85"/>
        <v>300</v>
      </c>
      <c r="C295" s="10">
        <f>A295*Parameter!$C$4</f>
        <v>4395</v>
      </c>
      <c r="D295" s="10">
        <f>(A295+B295*0)*Parameter!$C$6</f>
        <v>5860</v>
      </c>
      <c r="E295" s="10">
        <f t="shared" si="76"/>
        <v>19345</v>
      </c>
      <c r="F295" s="13">
        <f t="shared" si="86"/>
        <v>0.35</v>
      </c>
      <c r="G295" s="12">
        <f t="shared" si="77"/>
        <v>0.33976109215017064</v>
      </c>
      <c r="H295" s="10">
        <f t="shared" si="87"/>
        <v>29300</v>
      </c>
      <c r="I295" s="10">
        <f t="shared" si="88"/>
        <v>700</v>
      </c>
      <c r="J295" s="10">
        <f>H295*Parameter!$C$4</f>
        <v>4395</v>
      </c>
      <c r="K295" s="10">
        <f>(H295+I295*0)*Parameter!$C$6</f>
        <v>5860</v>
      </c>
      <c r="L295" s="10">
        <f t="shared" si="78"/>
        <v>19745</v>
      </c>
      <c r="M295" s="13">
        <f t="shared" si="89"/>
        <v>0.35</v>
      </c>
      <c r="N295" s="12">
        <f t="shared" si="79"/>
        <v>0.32610921501706486</v>
      </c>
      <c r="O295" s="10">
        <f t="shared" si="90"/>
        <v>29300</v>
      </c>
      <c r="P295" s="10">
        <f>Parameter!$C$7*2+Parameter!$C$8*2</f>
        <v>800</v>
      </c>
      <c r="Q295" s="10">
        <f>O295*Parameter!$C$4</f>
        <v>4395</v>
      </c>
      <c r="R295" s="10">
        <f>(O295+P295*0)*Parameter!$C$6</f>
        <v>5860</v>
      </c>
      <c r="S295" s="10">
        <f t="shared" si="80"/>
        <v>19845</v>
      </c>
      <c r="T295" s="13">
        <f t="shared" si="91"/>
        <v>0.35</v>
      </c>
      <c r="U295" s="12">
        <f t="shared" si="81"/>
        <v>0.32269624573378841</v>
      </c>
      <c r="V295" s="10">
        <f t="shared" si="92"/>
        <v>29300</v>
      </c>
      <c r="W295" s="10">
        <f t="shared" si="93"/>
        <v>400</v>
      </c>
      <c r="X295" s="10">
        <f>V295*Parameter!$C$4</f>
        <v>4395</v>
      </c>
      <c r="Y295" s="10">
        <f>(V295+W295*0)*Parameter!$C$6</f>
        <v>5860</v>
      </c>
      <c r="Z295" s="10">
        <f t="shared" si="82"/>
        <v>19445</v>
      </c>
      <c r="AA295" s="13">
        <f t="shared" si="94"/>
        <v>0.35</v>
      </c>
      <c r="AB295" s="12">
        <f t="shared" si="83"/>
        <v>0.33634812286689419</v>
      </c>
    </row>
    <row r="296" spans="1:28" x14ac:dyDescent="0.2">
      <c r="A296" s="9">
        <f t="shared" si="84"/>
        <v>29400</v>
      </c>
      <c r="B296" s="10">
        <f t="shared" si="85"/>
        <v>300</v>
      </c>
      <c r="C296" s="10">
        <f>A296*Parameter!$C$4</f>
        <v>4410</v>
      </c>
      <c r="D296" s="10">
        <f>(A296+B296*0)*Parameter!$C$6</f>
        <v>5880</v>
      </c>
      <c r="E296" s="10">
        <f t="shared" si="76"/>
        <v>19410</v>
      </c>
      <c r="F296" s="13">
        <f t="shared" si="86"/>
        <v>0.35</v>
      </c>
      <c r="G296" s="12">
        <f t="shared" si="77"/>
        <v>0.33979591836734696</v>
      </c>
      <c r="H296" s="10">
        <f t="shared" si="87"/>
        <v>29400</v>
      </c>
      <c r="I296" s="10">
        <f t="shared" si="88"/>
        <v>700</v>
      </c>
      <c r="J296" s="10">
        <f>H296*Parameter!$C$4</f>
        <v>4410</v>
      </c>
      <c r="K296" s="10">
        <f>(H296+I296*0)*Parameter!$C$6</f>
        <v>5880</v>
      </c>
      <c r="L296" s="10">
        <f t="shared" si="78"/>
        <v>19810</v>
      </c>
      <c r="M296" s="13">
        <f t="shared" si="89"/>
        <v>0.35</v>
      </c>
      <c r="N296" s="12">
        <f t="shared" si="79"/>
        <v>0.3261904761904762</v>
      </c>
      <c r="O296" s="10">
        <f t="shared" si="90"/>
        <v>29400</v>
      </c>
      <c r="P296" s="10">
        <f>Parameter!$C$7*2+Parameter!$C$8*2</f>
        <v>800</v>
      </c>
      <c r="Q296" s="10">
        <f>O296*Parameter!$C$4</f>
        <v>4410</v>
      </c>
      <c r="R296" s="10">
        <f>(O296+P296*0)*Parameter!$C$6</f>
        <v>5880</v>
      </c>
      <c r="S296" s="10">
        <f t="shared" si="80"/>
        <v>19910</v>
      </c>
      <c r="T296" s="13">
        <f t="shared" si="91"/>
        <v>0.35</v>
      </c>
      <c r="U296" s="12">
        <f t="shared" si="81"/>
        <v>0.32278911564625851</v>
      </c>
      <c r="V296" s="10">
        <f t="shared" si="92"/>
        <v>29400</v>
      </c>
      <c r="W296" s="10">
        <f t="shared" si="93"/>
        <v>400</v>
      </c>
      <c r="X296" s="10">
        <f>V296*Parameter!$C$4</f>
        <v>4410</v>
      </c>
      <c r="Y296" s="10">
        <f>(V296+W296*0)*Parameter!$C$6</f>
        <v>5880</v>
      </c>
      <c r="Z296" s="10">
        <f t="shared" si="82"/>
        <v>19510</v>
      </c>
      <c r="AA296" s="13">
        <f t="shared" si="94"/>
        <v>0.35</v>
      </c>
      <c r="AB296" s="12">
        <f t="shared" si="83"/>
        <v>0.33639455782312927</v>
      </c>
    </row>
    <row r="297" spans="1:28" x14ac:dyDescent="0.2">
      <c r="A297" s="9">
        <f t="shared" si="84"/>
        <v>29500</v>
      </c>
      <c r="B297" s="10">
        <f t="shared" si="85"/>
        <v>300</v>
      </c>
      <c r="C297" s="10">
        <f>A297*Parameter!$C$4</f>
        <v>4425</v>
      </c>
      <c r="D297" s="10">
        <f>(A297+B297*0)*Parameter!$C$6</f>
        <v>5900</v>
      </c>
      <c r="E297" s="10">
        <f t="shared" si="76"/>
        <v>19475</v>
      </c>
      <c r="F297" s="13">
        <f t="shared" si="86"/>
        <v>0.35</v>
      </c>
      <c r="G297" s="12">
        <f t="shared" si="77"/>
        <v>0.3398305084745763</v>
      </c>
      <c r="H297" s="10">
        <f t="shared" si="87"/>
        <v>29500</v>
      </c>
      <c r="I297" s="10">
        <f t="shared" si="88"/>
        <v>700</v>
      </c>
      <c r="J297" s="10">
        <f>H297*Parameter!$C$4</f>
        <v>4425</v>
      </c>
      <c r="K297" s="10">
        <f>(H297+I297*0)*Parameter!$C$6</f>
        <v>5900</v>
      </c>
      <c r="L297" s="10">
        <f t="shared" si="78"/>
        <v>19875</v>
      </c>
      <c r="M297" s="13">
        <f t="shared" si="89"/>
        <v>0.35</v>
      </c>
      <c r="N297" s="12">
        <f t="shared" si="79"/>
        <v>0.32627118644067798</v>
      </c>
      <c r="O297" s="10">
        <f t="shared" si="90"/>
        <v>29500</v>
      </c>
      <c r="P297" s="10">
        <f>Parameter!$C$7*2+Parameter!$C$8*2</f>
        <v>800</v>
      </c>
      <c r="Q297" s="10">
        <f>O297*Parameter!$C$4</f>
        <v>4425</v>
      </c>
      <c r="R297" s="10">
        <f>(O297+P297*0)*Parameter!$C$6</f>
        <v>5900</v>
      </c>
      <c r="S297" s="10">
        <f t="shared" si="80"/>
        <v>19975</v>
      </c>
      <c r="T297" s="13">
        <f t="shared" si="91"/>
        <v>0.35</v>
      </c>
      <c r="U297" s="12">
        <f t="shared" si="81"/>
        <v>0.32288135593220341</v>
      </c>
      <c r="V297" s="10">
        <f t="shared" si="92"/>
        <v>29500</v>
      </c>
      <c r="W297" s="10">
        <f t="shared" si="93"/>
        <v>400</v>
      </c>
      <c r="X297" s="10">
        <f>V297*Parameter!$C$4</f>
        <v>4425</v>
      </c>
      <c r="Y297" s="10">
        <f>(V297+W297*0)*Parameter!$C$6</f>
        <v>5900</v>
      </c>
      <c r="Z297" s="10">
        <f t="shared" si="82"/>
        <v>19575</v>
      </c>
      <c r="AA297" s="13">
        <f t="shared" si="94"/>
        <v>0.35</v>
      </c>
      <c r="AB297" s="12">
        <f t="shared" si="83"/>
        <v>0.33644067796610172</v>
      </c>
    </row>
    <row r="298" spans="1:28" x14ac:dyDescent="0.2">
      <c r="A298" s="9">
        <f t="shared" si="84"/>
        <v>29600</v>
      </c>
      <c r="B298" s="10">
        <f t="shared" si="85"/>
        <v>300</v>
      </c>
      <c r="C298" s="10">
        <f>A298*Parameter!$C$4</f>
        <v>4440</v>
      </c>
      <c r="D298" s="10">
        <f>(A298+B298*0)*Parameter!$C$6</f>
        <v>5920</v>
      </c>
      <c r="E298" s="10">
        <f t="shared" si="76"/>
        <v>19540</v>
      </c>
      <c r="F298" s="13">
        <f t="shared" si="86"/>
        <v>0.35</v>
      </c>
      <c r="G298" s="12">
        <f t="shared" si="77"/>
        <v>0.33986486486486489</v>
      </c>
      <c r="H298" s="10">
        <f t="shared" si="87"/>
        <v>29600</v>
      </c>
      <c r="I298" s="10">
        <f t="shared" si="88"/>
        <v>700</v>
      </c>
      <c r="J298" s="10">
        <f>H298*Parameter!$C$4</f>
        <v>4440</v>
      </c>
      <c r="K298" s="10">
        <f>(H298+I298*0)*Parameter!$C$6</f>
        <v>5920</v>
      </c>
      <c r="L298" s="10">
        <f t="shared" si="78"/>
        <v>19940</v>
      </c>
      <c r="M298" s="13">
        <f t="shared" si="89"/>
        <v>0.35</v>
      </c>
      <c r="N298" s="12">
        <f t="shared" si="79"/>
        <v>0.32635135135135135</v>
      </c>
      <c r="O298" s="10">
        <f t="shared" si="90"/>
        <v>29600</v>
      </c>
      <c r="P298" s="10">
        <f>Parameter!$C$7*2+Parameter!$C$8*2</f>
        <v>800</v>
      </c>
      <c r="Q298" s="10">
        <f>O298*Parameter!$C$4</f>
        <v>4440</v>
      </c>
      <c r="R298" s="10">
        <f>(O298+P298*0)*Parameter!$C$6</f>
        <v>5920</v>
      </c>
      <c r="S298" s="10">
        <f t="shared" si="80"/>
        <v>20040</v>
      </c>
      <c r="T298" s="13">
        <f t="shared" si="91"/>
        <v>0.35</v>
      </c>
      <c r="U298" s="12">
        <f t="shared" si="81"/>
        <v>0.32297297297297295</v>
      </c>
      <c r="V298" s="10">
        <f t="shared" si="92"/>
        <v>29600</v>
      </c>
      <c r="W298" s="10">
        <f t="shared" si="93"/>
        <v>400</v>
      </c>
      <c r="X298" s="10">
        <f>V298*Parameter!$C$4</f>
        <v>4440</v>
      </c>
      <c r="Y298" s="10">
        <f>(V298+W298*0)*Parameter!$C$6</f>
        <v>5920</v>
      </c>
      <c r="Z298" s="10">
        <f t="shared" si="82"/>
        <v>19640</v>
      </c>
      <c r="AA298" s="13">
        <f t="shared" si="94"/>
        <v>0.35</v>
      </c>
      <c r="AB298" s="12">
        <f t="shared" si="83"/>
        <v>0.33648648648648649</v>
      </c>
    </row>
    <row r="299" spans="1:28" x14ac:dyDescent="0.2">
      <c r="A299" s="9">
        <f t="shared" si="84"/>
        <v>29700</v>
      </c>
      <c r="B299" s="10">
        <f t="shared" si="85"/>
        <v>300</v>
      </c>
      <c r="C299" s="10">
        <f>A299*Parameter!$C$4</f>
        <v>4455</v>
      </c>
      <c r="D299" s="10">
        <f>(A299+B299*0)*Parameter!$C$6</f>
        <v>5940</v>
      </c>
      <c r="E299" s="10">
        <f t="shared" si="76"/>
        <v>19605</v>
      </c>
      <c r="F299" s="13">
        <f t="shared" si="86"/>
        <v>0.35</v>
      </c>
      <c r="G299" s="12">
        <f t="shared" si="77"/>
        <v>0.33989898989898992</v>
      </c>
      <c r="H299" s="10">
        <f t="shared" si="87"/>
        <v>29700</v>
      </c>
      <c r="I299" s="10">
        <f t="shared" si="88"/>
        <v>700</v>
      </c>
      <c r="J299" s="10">
        <f>H299*Parameter!$C$4</f>
        <v>4455</v>
      </c>
      <c r="K299" s="10">
        <f>(H299+I299*0)*Parameter!$C$6</f>
        <v>5940</v>
      </c>
      <c r="L299" s="10">
        <f t="shared" si="78"/>
        <v>20005</v>
      </c>
      <c r="M299" s="13">
        <f t="shared" si="89"/>
        <v>0.35</v>
      </c>
      <c r="N299" s="12">
        <f t="shared" si="79"/>
        <v>0.32643097643097641</v>
      </c>
      <c r="O299" s="10">
        <f t="shared" si="90"/>
        <v>29700</v>
      </c>
      <c r="P299" s="10">
        <f>Parameter!$C$7*2+Parameter!$C$8*2</f>
        <v>800</v>
      </c>
      <c r="Q299" s="10">
        <f>O299*Parameter!$C$4</f>
        <v>4455</v>
      </c>
      <c r="R299" s="10">
        <f>(O299+P299*0)*Parameter!$C$6</f>
        <v>5940</v>
      </c>
      <c r="S299" s="10">
        <f t="shared" si="80"/>
        <v>20105</v>
      </c>
      <c r="T299" s="13">
        <f t="shared" si="91"/>
        <v>0.35</v>
      </c>
      <c r="U299" s="12">
        <f t="shared" si="81"/>
        <v>0.32306397306397305</v>
      </c>
      <c r="V299" s="10">
        <f t="shared" si="92"/>
        <v>29700</v>
      </c>
      <c r="W299" s="10">
        <f t="shared" si="93"/>
        <v>400</v>
      </c>
      <c r="X299" s="10">
        <f>V299*Parameter!$C$4</f>
        <v>4455</v>
      </c>
      <c r="Y299" s="10">
        <f>(V299+W299*0)*Parameter!$C$6</f>
        <v>5940</v>
      </c>
      <c r="Z299" s="10">
        <f t="shared" si="82"/>
        <v>19705</v>
      </c>
      <c r="AA299" s="13">
        <f t="shared" si="94"/>
        <v>0.35</v>
      </c>
      <c r="AB299" s="12">
        <f t="shared" si="83"/>
        <v>0.33653198653198652</v>
      </c>
    </row>
    <row r="300" spans="1:28" x14ac:dyDescent="0.2">
      <c r="A300" s="9">
        <f t="shared" si="84"/>
        <v>29800</v>
      </c>
      <c r="B300" s="10">
        <f t="shared" si="85"/>
        <v>300</v>
      </c>
      <c r="C300" s="10">
        <f>A300*Parameter!$C$4</f>
        <v>4470</v>
      </c>
      <c r="D300" s="10">
        <f>(A300+B300*0)*Parameter!$C$6</f>
        <v>5960</v>
      </c>
      <c r="E300" s="10">
        <f t="shared" si="76"/>
        <v>19670</v>
      </c>
      <c r="F300" s="13">
        <f t="shared" si="86"/>
        <v>0.35</v>
      </c>
      <c r="G300" s="12">
        <f t="shared" si="77"/>
        <v>0.33993288590604026</v>
      </c>
      <c r="H300" s="10">
        <f t="shared" si="87"/>
        <v>29800</v>
      </c>
      <c r="I300" s="10">
        <f t="shared" si="88"/>
        <v>700</v>
      </c>
      <c r="J300" s="10">
        <f>H300*Parameter!$C$4</f>
        <v>4470</v>
      </c>
      <c r="K300" s="10">
        <f>(H300+I300*0)*Parameter!$C$6</f>
        <v>5960</v>
      </c>
      <c r="L300" s="10">
        <f t="shared" si="78"/>
        <v>20070</v>
      </c>
      <c r="M300" s="13">
        <f t="shared" si="89"/>
        <v>0.35</v>
      </c>
      <c r="N300" s="12">
        <f t="shared" si="79"/>
        <v>0.32651006711409397</v>
      </c>
      <c r="O300" s="10">
        <f t="shared" si="90"/>
        <v>29800</v>
      </c>
      <c r="P300" s="10">
        <f>Parameter!$C$7*2+Parameter!$C$8*2</f>
        <v>800</v>
      </c>
      <c r="Q300" s="10">
        <f>O300*Parameter!$C$4</f>
        <v>4470</v>
      </c>
      <c r="R300" s="10">
        <f>(O300+P300*0)*Parameter!$C$6</f>
        <v>5960</v>
      </c>
      <c r="S300" s="10">
        <f t="shared" si="80"/>
        <v>20170</v>
      </c>
      <c r="T300" s="13">
        <f t="shared" si="91"/>
        <v>0.35</v>
      </c>
      <c r="U300" s="12">
        <f t="shared" si="81"/>
        <v>0.3231543624161074</v>
      </c>
      <c r="V300" s="10">
        <f t="shared" si="92"/>
        <v>29800</v>
      </c>
      <c r="W300" s="10">
        <f t="shared" si="93"/>
        <v>400</v>
      </c>
      <c r="X300" s="10">
        <f>V300*Parameter!$C$4</f>
        <v>4470</v>
      </c>
      <c r="Y300" s="10">
        <f>(V300+W300*0)*Parameter!$C$6</f>
        <v>5960</v>
      </c>
      <c r="Z300" s="10">
        <f t="shared" si="82"/>
        <v>19770</v>
      </c>
      <c r="AA300" s="13">
        <f t="shared" si="94"/>
        <v>0.35</v>
      </c>
      <c r="AB300" s="12">
        <f t="shared" si="83"/>
        <v>0.33657718120805369</v>
      </c>
    </row>
    <row r="301" spans="1:28" x14ac:dyDescent="0.2">
      <c r="A301" s="9">
        <f t="shared" si="84"/>
        <v>29900</v>
      </c>
      <c r="B301" s="10">
        <f t="shared" si="85"/>
        <v>300</v>
      </c>
      <c r="C301" s="10">
        <f>A301*Parameter!$C$4</f>
        <v>4485</v>
      </c>
      <c r="D301" s="10">
        <f>(A301+B301*0)*Parameter!$C$6</f>
        <v>5980</v>
      </c>
      <c r="E301" s="10">
        <f t="shared" si="76"/>
        <v>19735</v>
      </c>
      <c r="F301" s="13">
        <f t="shared" si="86"/>
        <v>0.35</v>
      </c>
      <c r="G301" s="12">
        <f t="shared" si="77"/>
        <v>0.33996655518394647</v>
      </c>
      <c r="H301" s="10">
        <f t="shared" si="87"/>
        <v>29900</v>
      </c>
      <c r="I301" s="10">
        <f t="shared" si="88"/>
        <v>700</v>
      </c>
      <c r="J301" s="10">
        <f>H301*Parameter!$C$4</f>
        <v>4485</v>
      </c>
      <c r="K301" s="10">
        <f>(H301+I301*0)*Parameter!$C$6</f>
        <v>5980</v>
      </c>
      <c r="L301" s="10">
        <f t="shared" si="78"/>
        <v>20135</v>
      </c>
      <c r="M301" s="13">
        <f t="shared" si="89"/>
        <v>0.35</v>
      </c>
      <c r="N301" s="12">
        <f t="shared" si="79"/>
        <v>0.3265886287625418</v>
      </c>
      <c r="O301" s="10">
        <f t="shared" si="90"/>
        <v>29900</v>
      </c>
      <c r="P301" s="10">
        <f>Parameter!$C$7*2+Parameter!$C$8*2</f>
        <v>800</v>
      </c>
      <c r="Q301" s="10">
        <f>O301*Parameter!$C$4</f>
        <v>4485</v>
      </c>
      <c r="R301" s="10">
        <f>(O301+P301*0)*Parameter!$C$6</f>
        <v>5980</v>
      </c>
      <c r="S301" s="10">
        <f t="shared" si="80"/>
        <v>20235</v>
      </c>
      <c r="T301" s="13">
        <f t="shared" si="91"/>
        <v>0.35</v>
      </c>
      <c r="U301" s="12">
        <f t="shared" si="81"/>
        <v>0.32324414715719063</v>
      </c>
      <c r="V301" s="10">
        <f t="shared" si="92"/>
        <v>29900</v>
      </c>
      <c r="W301" s="10">
        <f t="shared" si="93"/>
        <v>400</v>
      </c>
      <c r="X301" s="10">
        <f>V301*Parameter!$C$4</f>
        <v>4485</v>
      </c>
      <c r="Y301" s="10">
        <f>(V301+W301*0)*Parameter!$C$6</f>
        <v>5980</v>
      </c>
      <c r="Z301" s="10">
        <f t="shared" si="82"/>
        <v>19835</v>
      </c>
      <c r="AA301" s="13">
        <f t="shared" si="94"/>
        <v>0.35</v>
      </c>
      <c r="AB301" s="12">
        <f t="shared" si="83"/>
        <v>0.3366220735785953</v>
      </c>
    </row>
    <row r="302" spans="1:28" x14ac:dyDescent="0.2">
      <c r="A302" s="9">
        <f t="shared" si="84"/>
        <v>30000</v>
      </c>
      <c r="B302" s="10">
        <f t="shared" si="85"/>
        <v>300</v>
      </c>
      <c r="C302" s="10">
        <f>A302*Parameter!$C$4</f>
        <v>4500</v>
      </c>
      <c r="D302" s="10">
        <f>(A302+B302*0)*Parameter!$C$6</f>
        <v>6000</v>
      </c>
      <c r="E302" s="10">
        <f t="shared" si="76"/>
        <v>19800</v>
      </c>
      <c r="F302" s="13">
        <f t="shared" si="86"/>
        <v>0.35</v>
      </c>
      <c r="G302" s="12">
        <f t="shared" si="77"/>
        <v>0.34</v>
      </c>
      <c r="H302" s="10">
        <f t="shared" si="87"/>
        <v>30000</v>
      </c>
      <c r="I302" s="10">
        <f t="shared" si="88"/>
        <v>700</v>
      </c>
      <c r="J302" s="10">
        <f>H302*Parameter!$C$4</f>
        <v>4500</v>
      </c>
      <c r="K302" s="10">
        <f>(H302+I302*0)*Parameter!$C$6</f>
        <v>6000</v>
      </c>
      <c r="L302" s="10">
        <f t="shared" si="78"/>
        <v>20200</v>
      </c>
      <c r="M302" s="13">
        <f t="shared" si="89"/>
        <v>0.35</v>
      </c>
      <c r="N302" s="12">
        <f t="shared" si="79"/>
        <v>0.32666666666666666</v>
      </c>
      <c r="O302" s="10">
        <f t="shared" si="90"/>
        <v>30000</v>
      </c>
      <c r="P302" s="10">
        <f>Parameter!$C$7*2+Parameter!$C$8*2</f>
        <v>800</v>
      </c>
      <c r="Q302" s="10">
        <f>O302*Parameter!$C$4</f>
        <v>4500</v>
      </c>
      <c r="R302" s="10">
        <f>(O302+P302*0)*Parameter!$C$6</f>
        <v>6000</v>
      </c>
      <c r="S302" s="10">
        <f t="shared" si="80"/>
        <v>20300</v>
      </c>
      <c r="T302" s="13">
        <f t="shared" si="91"/>
        <v>0.35</v>
      </c>
      <c r="U302" s="12">
        <f t="shared" si="81"/>
        <v>0.32333333333333331</v>
      </c>
      <c r="V302" s="10">
        <f t="shared" si="92"/>
        <v>30000</v>
      </c>
      <c r="W302" s="10">
        <f t="shared" si="93"/>
        <v>400</v>
      </c>
      <c r="X302" s="10">
        <f>V302*Parameter!$C$4</f>
        <v>4500</v>
      </c>
      <c r="Y302" s="10">
        <f>(V302+W302*0)*Parameter!$C$6</f>
        <v>6000</v>
      </c>
      <c r="Z302" s="10">
        <f t="shared" si="82"/>
        <v>19900</v>
      </c>
      <c r="AA302" s="13">
        <f t="shared" si="94"/>
        <v>0.35</v>
      </c>
      <c r="AB302" s="12">
        <f t="shared" si="83"/>
        <v>0.33666666666666667</v>
      </c>
    </row>
    <row r="303" spans="1:28" x14ac:dyDescent="0.2">
      <c r="A303" s="9">
        <f t="shared" si="84"/>
        <v>30100</v>
      </c>
      <c r="B303" s="10">
        <f t="shared" si="85"/>
        <v>300</v>
      </c>
      <c r="C303" s="10">
        <f>A303*Parameter!$C$4</f>
        <v>4515</v>
      </c>
      <c r="D303" s="10">
        <f>(A303+B303*0)*Parameter!$C$6</f>
        <v>6020</v>
      </c>
      <c r="E303" s="10">
        <f t="shared" si="76"/>
        <v>19865</v>
      </c>
      <c r="F303" s="13">
        <f t="shared" si="86"/>
        <v>0.35</v>
      </c>
      <c r="G303" s="12">
        <f t="shared" si="77"/>
        <v>0.34003322259136215</v>
      </c>
      <c r="H303" s="10">
        <f t="shared" si="87"/>
        <v>30100</v>
      </c>
      <c r="I303" s="10">
        <f t="shared" si="88"/>
        <v>700</v>
      </c>
      <c r="J303" s="10">
        <f>H303*Parameter!$C$4</f>
        <v>4515</v>
      </c>
      <c r="K303" s="10">
        <f>(H303+I303*0)*Parameter!$C$6</f>
        <v>6020</v>
      </c>
      <c r="L303" s="10">
        <f t="shared" si="78"/>
        <v>20265</v>
      </c>
      <c r="M303" s="13">
        <f t="shared" si="89"/>
        <v>0.35</v>
      </c>
      <c r="N303" s="12">
        <f t="shared" si="79"/>
        <v>0.32674418604651162</v>
      </c>
      <c r="O303" s="10">
        <f t="shared" si="90"/>
        <v>30100</v>
      </c>
      <c r="P303" s="10">
        <f>Parameter!$C$7*2+Parameter!$C$8*2</f>
        <v>800</v>
      </c>
      <c r="Q303" s="10">
        <f>O303*Parameter!$C$4</f>
        <v>4515</v>
      </c>
      <c r="R303" s="10">
        <f>(O303+P303*0)*Parameter!$C$6</f>
        <v>6020</v>
      </c>
      <c r="S303" s="10">
        <f t="shared" si="80"/>
        <v>20365</v>
      </c>
      <c r="T303" s="13">
        <f t="shared" si="91"/>
        <v>0.35</v>
      </c>
      <c r="U303" s="12">
        <f t="shared" si="81"/>
        <v>0.32342192691029903</v>
      </c>
      <c r="V303" s="10">
        <f t="shared" si="92"/>
        <v>30100</v>
      </c>
      <c r="W303" s="10">
        <f t="shared" si="93"/>
        <v>400</v>
      </c>
      <c r="X303" s="10">
        <f>V303*Parameter!$C$4</f>
        <v>4515</v>
      </c>
      <c r="Y303" s="10">
        <f>(V303+W303*0)*Parameter!$C$6</f>
        <v>6020</v>
      </c>
      <c r="Z303" s="10">
        <f t="shared" si="82"/>
        <v>19965</v>
      </c>
      <c r="AA303" s="13">
        <f t="shared" si="94"/>
        <v>0.35</v>
      </c>
      <c r="AB303" s="12">
        <f t="shared" si="83"/>
        <v>0.3367109634551495</v>
      </c>
    </row>
    <row r="304" spans="1:28" x14ac:dyDescent="0.2">
      <c r="A304" s="9">
        <f t="shared" si="84"/>
        <v>30200</v>
      </c>
      <c r="B304" s="10">
        <f t="shared" si="85"/>
        <v>300</v>
      </c>
      <c r="C304" s="10">
        <f>A304*Parameter!$C$4</f>
        <v>4530</v>
      </c>
      <c r="D304" s="10">
        <f>(A304+B304*0)*Parameter!$C$6</f>
        <v>6040</v>
      </c>
      <c r="E304" s="10">
        <f t="shared" si="76"/>
        <v>19930</v>
      </c>
      <c r="F304" s="13">
        <f t="shared" si="86"/>
        <v>0.35</v>
      </c>
      <c r="G304" s="12">
        <f t="shared" si="77"/>
        <v>0.3400662251655629</v>
      </c>
      <c r="H304" s="10">
        <f t="shared" si="87"/>
        <v>30200</v>
      </c>
      <c r="I304" s="10">
        <f t="shared" si="88"/>
        <v>700</v>
      </c>
      <c r="J304" s="10">
        <f>H304*Parameter!$C$4</f>
        <v>4530</v>
      </c>
      <c r="K304" s="10">
        <f>(H304+I304*0)*Parameter!$C$6</f>
        <v>6040</v>
      </c>
      <c r="L304" s="10">
        <f t="shared" si="78"/>
        <v>20330</v>
      </c>
      <c r="M304" s="13">
        <f t="shared" si="89"/>
        <v>0.35</v>
      </c>
      <c r="N304" s="12">
        <f t="shared" si="79"/>
        <v>0.32682119205298016</v>
      </c>
      <c r="O304" s="10">
        <f t="shared" si="90"/>
        <v>30200</v>
      </c>
      <c r="P304" s="10">
        <f>Parameter!$C$7*2+Parameter!$C$8*2</f>
        <v>800</v>
      </c>
      <c r="Q304" s="10">
        <f>O304*Parameter!$C$4</f>
        <v>4530</v>
      </c>
      <c r="R304" s="10">
        <f>(O304+P304*0)*Parameter!$C$6</f>
        <v>6040</v>
      </c>
      <c r="S304" s="10">
        <f t="shared" si="80"/>
        <v>20430</v>
      </c>
      <c r="T304" s="13">
        <f t="shared" si="91"/>
        <v>0.35</v>
      </c>
      <c r="U304" s="12">
        <f t="shared" si="81"/>
        <v>0.32350993377483445</v>
      </c>
      <c r="V304" s="10">
        <f t="shared" si="92"/>
        <v>30200</v>
      </c>
      <c r="W304" s="10">
        <f t="shared" si="93"/>
        <v>400</v>
      </c>
      <c r="X304" s="10">
        <f>V304*Parameter!$C$4</f>
        <v>4530</v>
      </c>
      <c r="Y304" s="10">
        <f>(V304+W304*0)*Parameter!$C$6</f>
        <v>6040</v>
      </c>
      <c r="Z304" s="10">
        <f t="shared" si="82"/>
        <v>20030</v>
      </c>
      <c r="AA304" s="13">
        <f t="shared" si="94"/>
        <v>0.35</v>
      </c>
      <c r="AB304" s="12">
        <f t="shared" si="83"/>
        <v>0.33675496688741724</v>
      </c>
    </row>
    <row r="305" spans="1:28" x14ac:dyDescent="0.2">
      <c r="A305" s="9">
        <f t="shared" si="84"/>
        <v>30300</v>
      </c>
      <c r="B305" s="10">
        <f t="shared" si="85"/>
        <v>300</v>
      </c>
      <c r="C305" s="10">
        <f>A305*Parameter!$C$4</f>
        <v>4545</v>
      </c>
      <c r="D305" s="10">
        <f>(A305+B305*0)*Parameter!$C$6</f>
        <v>6060</v>
      </c>
      <c r="E305" s="10">
        <f t="shared" si="76"/>
        <v>19995</v>
      </c>
      <c r="F305" s="13">
        <f t="shared" si="86"/>
        <v>0.35</v>
      </c>
      <c r="G305" s="12">
        <f t="shared" si="77"/>
        <v>0.34009900990099012</v>
      </c>
      <c r="H305" s="10">
        <f t="shared" si="87"/>
        <v>30300</v>
      </c>
      <c r="I305" s="10">
        <f t="shared" si="88"/>
        <v>700</v>
      </c>
      <c r="J305" s="10">
        <f>H305*Parameter!$C$4</f>
        <v>4545</v>
      </c>
      <c r="K305" s="10">
        <f>(H305+I305*0)*Parameter!$C$6</f>
        <v>6060</v>
      </c>
      <c r="L305" s="10">
        <f t="shared" si="78"/>
        <v>20395</v>
      </c>
      <c r="M305" s="13">
        <f t="shared" si="89"/>
        <v>0.35</v>
      </c>
      <c r="N305" s="12">
        <f t="shared" si="79"/>
        <v>0.32689768976897687</v>
      </c>
      <c r="O305" s="10">
        <f t="shared" si="90"/>
        <v>30300</v>
      </c>
      <c r="P305" s="10">
        <f>Parameter!$C$7*2+Parameter!$C$8*2</f>
        <v>800</v>
      </c>
      <c r="Q305" s="10">
        <f>O305*Parameter!$C$4</f>
        <v>4545</v>
      </c>
      <c r="R305" s="10">
        <f>(O305+P305*0)*Parameter!$C$6</f>
        <v>6060</v>
      </c>
      <c r="S305" s="10">
        <f t="shared" si="80"/>
        <v>20495</v>
      </c>
      <c r="T305" s="13">
        <f t="shared" si="91"/>
        <v>0.35</v>
      </c>
      <c r="U305" s="12">
        <f t="shared" si="81"/>
        <v>0.32359735973597359</v>
      </c>
      <c r="V305" s="10">
        <f t="shared" si="92"/>
        <v>30300</v>
      </c>
      <c r="W305" s="10">
        <f t="shared" si="93"/>
        <v>400</v>
      </c>
      <c r="X305" s="10">
        <f>V305*Parameter!$C$4</f>
        <v>4545</v>
      </c>
      <c r="Y305" s="10">
        <f>(V305+W305*0)*Parameter!$C$6</f>
        <v>6060</v>
      </c>
      <c r="Z305" s="10">
        <f t="shared" si="82"/>
        <v>20095</v>
      </c>
      <c r="AA305" s="13">
        <f t="shared" si="94"/>
        <v>0.35</v>
      </c>
      <c r="AB305" s="12">
        <f t="shared" si="83"/>
        <v>0.33679867986798678</v>
      </c>
    </row>
    <row r="306" spans="1:28" x14ac:dyDescent="0.2">
      <c r="A306" s="9">
        <f t="shared" si="84"/>
        <v>30400</v>
      </c>
      <c r="B306" s="10">
        <f t="shared" si="85"/>
        <v>300</v>
      </c>
      <c r="C306" s="10">
        <f>A306*Parameter!$C$4</f>
        <v>4560</v>
      </c>
      <c r="D306" s="10">
        <f>(A306+B306*0)*Parameter!$C$6</f>
        <v>6080</v>
      </c>
      <c r="E306" s="10">
        <f t="shared" si="76"/>
        <v>20060</v>
      </c>
      <c r="F306" s="13">
        <f t="shared" si="86"/>
        <v>0.35</v>
      </c>
      <c r="G306" s="12">
        <f t="shared" si="77"/>
        <v>0.3401315789473684</v>
      </c>
      <c r="H306" s="10">
        <f t="shared" si="87"/>
        <v>30400</v>
      </c>
      <c r="I306" s="10">
        <f t="shared" si="88"/>
        <v>700</v>
      </c>
      <c r="J306" s="10">
        <f>H306*Parameter!$C$4</f>
        <v>4560</v>
      </c>
      <c r="K306" s="10">
        <f>(H306+I306*0)*Parameter!$C$6</f>
        <v>6080</v>
      </c>
      <c r="L306" s="10">
        <f t="shared" si="78"/>
        <v>20460</v>
      </c>
      <c r="M306" s="13">
        <f t="shared" si="89"/>
        <v>0.35</v>
      </c>
      <c r="N306" s="12">
        <f t="shared" si="79"/>
        <v>0.32697368421052631</v>
      </c>
      <c r="O306" s="10">
        <f t="shared" si="90"/>
        <v>30400</v>
      </c>
      <c r="P306" s="10">
        <f>Parameter!$C$7*2+Parameter!$C$8*2</f>
        <v>800</v>
      </c>
      <c r="Q306" s="10">
        <f>O306*Parameter!$C$4</f>
        <v>4560</v>
      </c>
      <c r="R306" s="10">
        <f>(O306+P306*0)*Parameter!$C$6</f>
        <v>6080</v>
      </c>
      <c r="S306" s="10">
        <f t="shared" si="80"/>
        <v>20560</v>
      </c>
      <c r="T306" s="13">
        <f t="shared" si="91"/>
        <v>0.35</v>
      </c>
      <c r="U306" s="12">
        <f t="shared" si="81"/>
        <v>0.3236842105263158</v>
      </c>
      <c r="V306" s="10">
        <f t="shared" si="92"/>
        <v>30400</v>
      </c>
      <c r="W306" s="10">
        <f t="shared" si="93"/>
        <v>400</v>
      </c>
      <c r="X306" s="10">
        <f>V306*Parameter!$C$4</f>
        <v>4560</v>
      </c>
      <c r="Y306" s="10">
        <f>(V306+W306*0)*Parameter!$C$6</f>
        <v>6080</v>
      </c>
      <c r="Z306" s="10">
        <f t="shared" si="82"/>
        <v>20160</v>
      </c>
      <c r="AA306" s="13">
        <f t="shared" si="94"/>
        <v>0.35</v>
      </c>
      <c r="AB306" s="12">
        <f t="shared" si="83"/>
        <v>0.33684210526315789</v>
      </c>
    </row>
    <row r="307" spans="1:28" x14ac:dyDescent="0.2">
      <c r="A307" s="9">
        <f t="shared" si="84"/>
        <v>30500</v>
      </c>
      <c r="B307" s="10">
        <f t="shared" si="85"/>
        <v>300</v>
      </c>
      <c r="C307" s="10">
        <f>A307*Parameter!$C$4</f>
        <v>4575</v>
      </c>
      <c r="D307" s="10">
        <f>(A307+B307*0)*Parameter!$C$6</f>
        <v>6100</v>
      </c>
      <c r="E307" s="10">
        <f t="shared" si="76"/>
        <v>20125</v>
      </c>
      <c r="F307" s="13">
        <f t="shared" si="86"/>
        <v>0.35</v>
      </c>
      <c r="G307" s="12">
        <f t="shared" si="77"/>
        <v>0.3401639344262295</v>
      </c>
      <c r="H307" s="10">
        <f t="shared" si="87"/>
        <v>30500</v>
      </c>
      <c r="I307" s="10">
        <f t="shared" si="88"/>
        <v>700</v>
      </c>
      <c r="J307" s="10">
        <f>H307*Parameter!$C$4</f>
        <v>4575</v>
      </c>
      <c r="K307" s="10">
        <f>(H307+I307*0)*Parameter!$C$6</f>
        <v>6100</v>
      </c>
      <c r="L307" s="10">
        <f t="shared" si="78"/>
        <v>20525</v>
      </c>
      <c r="M307" s="13">
        <f t="shared" si="89"/>
        <v>0.35</v>
      </c>
      <c r="N307" s="12">
        <f t="shared" si="79"/>
        <v>0.32704918032786884</v>
      </c>
      <c r="O307" s="10">
        <f t="shared" si="90"/>
        <v>30500</v>
      </c>
      <c r="P307" s="10">
        <f>Parameter!$C$7*2+Parameter!$C$8*2</f>
        <v>800</v>
      </c>
      <c r="Q307" s="10">
        <f>O307*Parameter!$C$4</f>
        <v>4575</v>
      </c>
      <c r="R307" s="10">
        <f>(O307+P307*0)*Parameter!$C$6</f>
        <v>6100</v>
      </c>
      <c r="S307" s="10">
        <f t="shared" si="80"/>
        <v>20625</v>
      </c>
      <c r="T307" s="13">
        <f t="shared" si="91"/>
        <v>0.35</v>
      </c>
      <c r="U307" s="12">
        <f t="shared" si="81"/>
        <v>0.32377049180327871</v>
      </c>
      <c r="V307" s="10">
        <f t="shared" si="92"/>
        <v>30500</v>
      </c>
      <c r="W307" s="10">
        <f t="shared" si="93"/>
        <v>400</v>
      </c>
      <c r="X307" s="10">
        <f>V307*Parameter!$C$4</f>
        <v>4575</v>
      </c>
      <c r="Y307" s="10">
        <f>(V307+W307*0)*Parameter!$C$6</f>
        <v>6100</v>
      </c>
      <c r="Z307" s="10">
        <f t="shared" si="82"/>
        <v>20225</v>
      </c>
      <c r="AA307" s="13">
        <f t="shared" si="94"/>
        <v>0.35</v>
      </c>
      <c r="AB307" s="12">
        <f t="shared" si="83"/>
        <v>0.33688524590163932</v>
      </c>
    </row>
    <row r="308" spans="1:28" x14ac:dyDescent="0.2">
      <c r="A308" s="9">
        <f t="shared" si="84"/>
        <v>30600</v>
      </c>
      <c r="B308" s="10">
        <f t="shared" si="85"/>
        <v>300</v>
      </c>
      <c r="C308" s="10">
        <f>A308*Parameter!$C$4</f>
        <v>4590</v>
      </c>
      <c r="D308" s="10">
        <f>(A308+B308*0)*Parameter!$C$6</f>
        <v>6120</v>
      </c>
      <c r="E308" s="10">
        <f t="shared" si="76"/>
        <v>20190</v>
      </c>
      <c r="F308" s="13">
        <f t="shared" si="86"/>
        <v>0.35</v>
      </c>
      <c r="G308" s="12">
        <f t="shared" si="77"/>
        <v>0.34019607843137256</v>
      </c>
      <c r="H308" s="10">
        <f t="shared" si="87"/>
        <v>30600</v>
      </c>
      <c r="I308" s="10">
        <f t="shared" si="88"/>
        <v>700</v>
      </c>
      <c r="J308" s="10">
        <f>H308*Parameter!$C$4</f>
        <v>4590</v>
      </c>
      <c r="K308" s="10">
        <f>(H308+I308*0)*Parameter!$C$6</f>
        <v>6120</v>
      </c>
      <c r="L308" s="10">
        <f t="shared" si="78"/>
        <v>20590</v>
      </c>
      <c r="M308" s="13">
        <f t="shared" si="89"/>
        <v>0.35</v>
      </c>
      <c r="N308" s="12">
        <f t="shared" si="79"/>
        <v>0.32712418300653595</v>
      </c>
      <c r="O308" s="10">
        <f t="shared" si="90"/>
        <v>30600</v>
      </c>
      <c r="P308" s="10">
        <f>Parameter!$C$7*2+Parameter!$C$8*2</f>
        <v>800</v>
      </c>
      <c r="Q308" s="10">
        <f>O308*Parameter!$C$4</f>
        <v>4590</v>
      </c>
      <c r="R308" s="10">
        <f>(O308+P308*0)*Parameter!$C$6</f>
        <v>6120</v>
      </c>
      <c r="S308" s="10">
        <f t="shared" si="80"/>
        <v>20690</v>
      </c>
      <c r="T308" s="13">
        <f t="shared" si="91"/>
        <v>0.35</v>
      </c>
      <c r="U308" s="12">
        <f t="shared" si="81"/>
        <v>0.32385620915032681</v>
      </c>
      <c r="V308" s="10">
        <f t="shared" si="92"/>
        <v>30600</v>
      </c>
      <c r="W308" s="10">
        <f t="shared" si="93"/>
        <v>400</v>
      </c>
      <c r="X308" s="10">
        <f>V308*Parameter!$C$4</f>
        <v>4590</v>
      </c>
      <c r="Y308" s="10">
        <f>(V308+W308*0)*Parameter!$C$6</f>
        <v>6120</v>
      </c>
      <c r="Z308" s="10">
        <f t="shared" si="82"/>
        <v>20290</v>
      </c>
      <c r="AA308" s="13">
        <f t="shared" si="94"/>
        <v>0.35</v>
      </c>
      <c r="AB308" s="12">
        <f t="shared" si="83"/>
        <v>0.33692810457516342</v>
      </c>
    </row>
    <row r="309" spans="1:28" x14ac:dyDescent="0.2">
      <c r="A309" s="9">
        <f t="shared" si="84"/>
        <v>30700</v>
      </c>
      <c r="B309" s="10">
        <f t="shared" si="85"/>
        <v>300</v>
      </c>
      <c r="C309" s="10">
        <f>A309*Parameter!$C$4</f>
        <v>4605</v>
      </c>
      <c r="D309" s="10">
        <f>(A309+B309*0)*Parameter!$C$6</f>
        <v>6140</v>
      </c>
      <c r="E309" s="10">
        <f t="shared" si="76"/>
        <v>20255</v>
      </c>
      <c r="F309" s="13">
        <f t="shared" si="86"/>
        <v>0.35</v>
      </c>
      <c r="G309" s="12">
        <f t="shared" si="77"/>
        <v>0.34022801302931593</v>
      </c>
      <c r="H309" s="10">
        <f t="shared" si="87"/>
        <v>30700</v>
      </c>
      <c r="I309" s="10">
        <f t="shared" si="88"/>
        <v>700</v>
      </c>
      <c r="J309" s="10">
        <f>H309*Parameter!$C$4</f>
        <v>4605</v>
      </c>
      <c r="K309" s="10">
        <f>(H309+I309*0)*Parameter!$C$6</f>
        <v>6140</v>
      </c>
      <c r="L309" s="10">
        <f t="shared" si="78"/>
        <v>20655</v>
      </c>
      <c r="M309" s="13">
        <f t="shared" si="89"/>
        <v>0.35</v>
      </c>
      <c r="N309" s="12">
        <f t="shared" si="79"/>
        <v>0.32719869706840393</v>
      </c>
      <c r="O309" s="10">
        <f t="shared" si="90"/>
        <v>30700</v>
      </c>
      <c r="P309" s="10">
        <f>Parameter!$C$7*2+Parameter!$C$8*2</f>
        <v>800</v>
      </c>
      <c r="Q309" s="10">
        <f>O309*Parameter!$C$4</f>
        <v>4605</v>
      </c>
      <c r="R309" s="10">
        <f>(O309+P309*0)*Parameter!$C$6</f>
        <v>6140</v>
      </c>
      <c r="S309" s="10">
        <f t="shared" si="80"/>
        <v>20755</v>
      </c>
      <c r="T309" s="13">
        <f t="shared" si="91"/>
        <v>0.35</v>
      </c>
      <c r="U309" s="12">
        <f t="shared" si="81"/>
        <v>0.32394136807817592</v>
      </c>
      <c r="V309" s="10">
        <f t="shared" si="92"/>
        <v>30700</v>
      </c>
      <c r="W309" s="10">
        <f t="shared" si="93"/>
        <v>400</v>
      </c>
      <c r="X309" s="10">
        <f>V309*Parameter!$C$4</f>
        <v>4605</v>
      </c>
      <c r="Y309" s="10">
        <f>(V309+W309*0)*Parameter!$C$6</f>
        <v>6140</v>
      </c>
      <c r="Z309" s="10">
        <f t="shared" si="82"/>
        <v>20355</v>
      </c>
      <c r="AA309" s="13">
        <f t="shared" si="94"/>
        <v>0.35</v>
      </c>
      <c r="AB309" s="12">
        <f t="shared" si="83"/>
        <v>0.33697068403908798</v>
      </c>
    </row>
    <row r="310" spans="1:28" x14ac:dyDescent="0.2">
      <c r="A310" s="9">
        <f t="shared" si="84"/>
        <v>30800</v>
      </c>
      <c r="B310" s="10">
        <f t="shared" si="85"/>
        <v>300</v>
      </c>
      <c r="C310" s="10">
        <f>A310*Parameter!$C$4</f>
        <v>4620</v>
      </c>
      <c r="D310" s="10">
        <f>(A310+B310*0)*Parameter!$C$6</f>
        <v>6160</v>
      </c>
      <c r="E310" s="10">
        <f t="shared" si="76"/>
        <v>20320</v>
      </c>
      <c r="F310" s="13">
        <f t="shared" si="86"/>
        <v>0.35</v>
      </c>
      <c r="G310" s="12">
        <f t="shared" si="77"/>
        <v>0.34025974025974026</v>
      </c>
      <c r="H310" s="10">
        <f t="shared" si="87"/>
        <v>30800</v>
      </c>
      <c r="I310" s="10">
        <f t="shared" si="88"/>
        <v>700</v>
      </c>
      <c r="J310" s="10">
        <f>H310*Parameter!$C$4</f>
        <v>4620</v>
      </c>
      <c r="K310" s="10">
        <f>(H310+I310*0)*Parameter!$C$6</f>
        <v>6160</v>
      </c>
      <c r="L310" s="10">
        <f t="shared" si="78"/>
        <v>20720</v>
      </c>
      <c r="M310" s="13">
        <f t="shared" si="89"/>
        <v>0.35</v>
      </c>
      <c r="N310" s="12">
        <f t="shared" si="79"/>
        <v>0.32727272727272727</v>
      </c>
      <c r="O310" s="10">
        <f t="shared" si="90"/>
        <v>30800</v>
      </c>
      <c r="P310" s="10">
        <f>Parameter!$C$7*2+Parameter!$C$8*2</f>
        <v>800</v>
      </c>
      <c r="Q310" s="10">
        <f>O310*Parameter!$C$4</f>
        <v>4620</v>
      </c>
      <c r="R310" s="10">
        <f>(O310+P310*0)*Parameter!$C$6</f>
        <v>6160</v>
      </c>
      <c r="S310" s="10">
        <f t="shared" si="80"/>
        <v>20820</v>
      </c>
      <c r="T310" s="13">
        <f t="shared" si="91"/>
        <v>0.35</v>
      </c>
      <c r="U310" s="12">
        <f t="shared" si="81"/>
        <v>0.32402597402597405</v>
      </c>
      <c r="V310" s="10">
        <f t="shared" si="92"/>
        <v>30800</v>
      </c>
      <c r="W310" s="10">
        <f t="shared" si="93"/>
        <v>400</v>
      </c>
      <c r="X310" s="10">
        <f>V310*Parameter!$C$4</f>
        <v>4620</v>
      </c>
      <c r="Y310" s="10">
        <f>(V310+W310*0)*Parameter!$C$6</f>
        <v>6160</v>
      </c>
      <c r="Z310" s="10">
        <f t="shared" si="82"/>
        <v>20420</v>
      </c>
      <c r="AA310" s="13">
        <f t="shared" si="94"/>
        <v>0.35</v>
      </c>
      <c r="AB310" s="12">
        <f t="shared" si="83"/>
        <v>0.33701298701298699</v>
      </c>
    </row>
    <row r="311" spans="1:28" x14ac:dyDescent="0.2">
      <c r="A311" s="9">
        <f t="shared" si="84"/>
        <v>30900</v>
      </c>
      <c r="B311" s="10">
        <f t="shared" si="85"/>
        <v>300</v>
      </c>
      <c r="C311" s="10">
        <f>A311*Parameter!$C$4</f>
        <v>4635</v>
      </c>
      <c r="D311" s="10">
        <f>(A311+B311*0)*Parameter!$C$6</f>
        <v>6180</v>
      </c>
      <c r="E311" s="10">
        <f t="shared" si="76"/>
        <v>20385</v>
      </c>
      <c r="F311" s="13">
        <f t="shared" si="86"/>
        <v>0.35</v>
      </c>
      <c r="G311" s="12">
        <f t="shared" si="77"/>
        <v>0.34029126213592231</v>
      </c>
      <c r="H311" s="10">
        <f t="shared" si="87"/>
        <v>30900</v>
      </c>
      <c r="I311" s="10">
        <f t="shared" si="88"/>
        <v>700</v>
      </c>
      <c r="J311" s="10">
        <f>H311*Parameter!$C$4</f>
        <v>4635</v>
      </c>
      <c r="K311" s="10">
        <f>(H311+I311*0)*Parameter!$C$6</f>
        <v>6180</v>
      </c>
      <c r="L311" s="10">
        <f t="shared" si="78"/>
        <v>20785</v>
      </c>
      <c r="M311" s="13">
        <f t="shared" si="89"/>
        <v>0.35</v>
      </c>
      <c r="N311" s="12">
        <f t="shared" si="79"/>
        <v>0.32734627831715213</v>
      </c>
      <c r="O311" s="10">
        <f t="shared" si="90"/>
        <v>30900</v>
      </c>
      <c r="P311" s="10">
        <f>Parameter!$C$7*2+Parameter!$C$8*2</f>
        <v>800</v>
      </c>
      <c r="Q311" s="10">
        <f>O311*Parameter!$C$4</f>
        <v>4635</v>
      </c>
      <c r="R311" s="10">
        <f>(O311+P311*0)*Parameter!$C$6</f>
        <v>6180</v>
      </c>
      <c r="S311" s="10">
        <f t="shared" si="80"/>
        <v>20885</v>
      </c>
      <c r="T311" s="13">
        <f t="shared" si="91"/>
        <v>0.35</v>
      </c>
      <c r="U311" s="12">
        <f t="shared" si="81"/>
        <v>0.32411003236245955</v>
      </c>
      <c r="V311" s="10">
        <f t="shared" si="92"/>
        <v>30900</v>
      </c>
      <c r="W311" s="10">
        <f t="shared" si="93"/>
        <v>400</v>
      </c>
      <c r="X311" s="10">
        <f>V311*Parameter!$C$4</f>
        <v>4635</v>
      </c>
      <c r="Y311" s="10">
        <f>(V311+W311*0)*Parameter!$C$6</f>
        <v>6180</v>
      </c>
      <c r="Z311" s="10">
        <f t="shared" si="82"/>
        <v>20485</v>
      </c>
      <c r="AA311" s="13">
        <f t="shared" si="94"/>
        <v>0.35</v>
      </c>
      <c r="AB311" s="12">
        <f t="shared" si="83"/>
        <v>0.33705501618122979</v>
      </c>
    </row>
    <row r="312" spans="1:28" x14ac:dyDescent="0.2">
      <c r="A312" s="9">
        <f t="shared" si="84"/>
        <v>31000</v>
      </c>
      <c r="B312" s="10">
        <f t="shared" si="85"/>
        <v>300</v>
      </c>
      <c r="C312" s="10">
        <f>A312*Parameter!$C$4</f>
        <v>4650</v>
      </c>
      <c r="D312" s="10">
        <f>(A312+B312*0)*Parameter!$C$6</f>
        <v>6200</v>
      </c>
      <c r="E312" s="10">
        <f t="shared" si="76"/>
        <v>20450</v>
      </c>
      <c r="F312" s="13">
        <f t="shared" si="86"/>
        <v>0.35</v>
      </c>
      <c r="G312" s="12">
        <f t="shared" si="77"/>
        <v>0.3403225806451613</v>
      </c>
      <c r="H312" s="10">
        <f t="shared" si="87"/>
        <v>31000</v>
      </c>
      <c r="I312" s="10">
        <f t="shared" si="88"/>
        <v>700</v>
      </c>
      <c r="J312" s="10">
        <f>H312*Parameter!$C$4</f>
        <v>4650</v>
      </c>
      <c r="K312" s="10">
        <f>(H312+I312*0)*Parameter!$C$6</f>
        <v>6200</v>
      </c>
      <c r="L312" s="10">
        <f t="shared" si="78"/>
        <v>20850</v>
      </c>
      <c r="M312" s="13">
        <f t="shared" si="89"/>
        <v>0.35</v>
      </c>
      <c r="N312" s="12">
        <f t="shared" si="79"/>
        <v>0.32741935483870965</v>
      </c>
      <c r="O312" s="10">
        <f t="shared" si="90"/>
        <v>31000</v>
      </c>
      <c r="P312" s="10">
        <f>Parameter!$C$7*2+Parameter!$C$8*2</f>
        <v>800</v>
      </c>
      <c r="Q312" s="10">
        <f>O312*Parameter!$C$4</f>
        <v>4650</v>
      </c>
      <c r="R312" s="10">
        <f>(O312+P312*0)*Parameter!$C$6</f>
        <v>6200</v>
      </c>
      <c r="S312" s="10">
        <f t="shared" si="80"/>
        <v>20950</v>
      </c>
      <c r="T312" s="13">
        <f t="shared" si="91"/>
        <v>0.35</v>
      </c>
      <c r="U312" s="12">
        <f t="shared" si="81"/>
        <v>0.3241935483870968</v>
      </c>
      <c r="V312" s="10">
        <f t="shared" si="92"/>
        <v>31000</v>
      </c>
      <c r="W312" s="10">
        <f t="shared" si="93"/>
        <v>400</v>
      </c>
      <c r="X312" s="10">
        <f>V312*Parameter!$C$4</f>
        <v>4650</v>
      </c>
      <c r="Y312" s="10">
        <f>(V312+W312*0)*Parameter!$C$6</f>
        <v>6200</v>
      </c>
      <c r="Z312" s="10">
        <f t="shared" si="82"/>
        <v>20550</v>
      </c>
      <c r="AA312" s="13">
        <f t="shared" si="94"/>
        <v>0.35</v>
      </c>
      <c r="AB312" s="12">
        <f t="shared" si="83"/>
        <v>0.33709677419354839</v>
      </c>
    </row>
    <row r="313" spans="1:28" x14ac:dyDescent="0.2">
      <c r="A313" s="9">
        <f t="shared" si="84"/>
        <v>31100</v>
      </c>
      <c r="B313" s="10">
        <f t="shared" si="85"/>
        <v>300</v>
      </c>
      <c r="C313" s="10">
        <f>A313*Parameter!$C$4</f>
        <v>4665</v>
      </c>
      <c r="D313" s="10">
        <f>(A313+B313*0)*Parameter!$C$6</f>
        <v>6220</v>
      </c>
      <c r="E313" s="10">
        <f t="shared" si="76"/>
        <v>20515</v>
      </c>
      <c r="F313" s="13">
        <f t="shared" si="86"/>
        <v>0.35</v>
      </c>
      <c r="G313" s="12">
        <f t="shared" si="77"/>
        <v>0.34035369774919616</v>
      </c>
      <c r="H313" s="10">
        <f t="shared" si="87"/>
        <v>31100</v>
      </c>
      <c r="I313" s="10">
        <f t="shared" si="88"/>
        <v>700</v>
      </c>
      <c r="J313" s="10">
        <f>H313*Parameter!$C$4</f>
        <v>4665</v>
      </c>
      <c r="K313" s="10">
        <f>(H313+I313*0)*Parameter!$C$6</f>
        <v>6220</v>
      </c>
      <c r="L313" s="10">
        <f t="shared" si="78"/>
        <v>20915</v>
      </c>
      <c r="M313" s="13">
        <f t="shared" si="89"/>
        <v>0.35</v>
      </c>
      <c r="N313" s="12">
        <f t="shared" si="79"/>
        <v>0.32749196141479098</v>
      </c>
      <c r="O313" s="10">
        <f t="shared" si="90"/>
        <v>31100</v>
      </c>
      <c r="P313" s="10">
        <f>Parameter!$C$7*2+Parameter!$C$8*2</f>
        <v>800</v>
      </c>
      <c r="Q313" s="10">
        <f>O313*Parameter!$C$4</f>
        <v>4665</v>
      </c>
      <c r="R313" s="10">
        <f>(O313+P313*0)*Parameter!$C$6</f>
        <v>6220</v>
      </c>
      <c r="S313" s="10">
        <f t="shared" si="80"/>
        <v>21015</v>
      </c>
      <c r="T313" s="13">
        <f t="shared" si="91"/>
        <v>0.35</v>
      </c>
      <c r="U313" s="12">
        <f t="shared" si="81"/>
        <v>0.32427652733118972</v>
      </c>
      <c r="V313" s="10">
        <f t="shared" si="92"/>
        <v>31100</v>
      </c>
      <c r="W313" s="10">
        <f t="shared" si="93"/>
        <v>400</v>
      </c>
      <c r="X313" s="10">
        <f>V313*Parameter!$C$4</f>
        <v>4665</v>
      </c>
      <c r="Y313" s="10">
        <f>(V313+W313*0)*Parameter!$C$6</f>
        <v>6220</v>
      </c>
      <c r="Z313" s="10">
        <f t="shared" si="82"/>
        <v>20615</v>
      </c>
      <c r="AA313" s="13">
        <f t="shared" si="94"/>
        <v>0.35</v>
      </c>
      <c r="AB313" s="12">
        <f t="shared" si="83"/>
        <v>0.33713826366559485</v>
      </c>
    </row>
    <row r="314" spans="1:28" x14ac:dyDescent="0.2">
      <c r="A314" s="9">
        <f t="shared" si="84"/>
        <v>31200</v>
      </c>
      <c r="B314" s="10">
        <f t="shared" si="85"/>
        <v>300</v>
      </c>
      <c r="C314" s="10">
        <f>A314*Parameter!$C$4</f>
        <v>4680</v>
      </c>
      <c r="D314" s="10">
        <f>(A314+B314*0)*Parameter!$C$6</f>
        <v>6240</v>
      </c>
      <c r="E314" s="10">
        <f t="shared" si="76"/>
        <v>20580</v>
      </c>
      <c r="F314" s="13">
        <f t="shared" si="86"/>
        <v>0.35</v>
      </c>
      <c r="G314" s="12">
        <f t="shared" si="77"/>
        <v>0.3403846153846154</v>
      </c>
      <c r="H314" s="10">
        <f t="shared" si="87"/>
        <v>31200</v>
      </c>
      <c r="I314" s="10">
        <f t="shared" si="88"/>
        <v>700</v>
      </c>
      <c r="J314" s="10">
        <f>H314*Parameter!$C$4</f>
        <v>4680</v>
      </c>
      <c r="K314" s="10">
        <f>(H314+I314*0)*Parameter!$C$6</f>
        <v>6240</v>
      </c>
      <c r="L314" s="10">
        <f t="shared" si="78"/>
        <v>20980</v>
      </c>
      <c r="M314" s="13">
        <f t="shared" si="89"/>
        <v>0.35</v>
      </c>
      <c r="N314" s="12">
        <f t="shared" si="79"/>
        <v>0.32756410256410257</v>
      </c>
      <c r="O314" s="10">
        <f t="shared" si="90"/>
        <v>31200</v>
      </c>
      <c r="P314" s="10">
        <f>Parameter!$C$7*2+Parameter!$C$8*2</f>
        <v>800</v>
      </c>
      <c r="Q314" s="10">
        <f>O314*Parameter!$C$4</f>
        <v>4680</v>
      </c>
      <c r="R314" s="10">
        <f>(O314+P314*0)*Parameter!$C$6</f>
        <v>6240</v>
      </c>
      <c r="S314" s="10">
        <f t="shared" si="80"/>
        <v>21080</v>
      </c>
      <c r="T314" s="13">
        <f t="shared" si="91"/>
        <v>0.35</v>
      </c>
      <c r="U314" s="12">
        <f t="shared" si="81"/>
        <v>0.32435897435897437</v>
      </c>
      <c r="V314" s="10">
        <f t="shared" si="92"/>
        <v>31200</v>
      </c>
      <c r="W314" s="10">
        <f t="shared" si="93"/>
        <v>400</v>
      </c>
      <c r="X314" s="10">
        <f>V314*Parameter!$C$4</f>
        <v>4680</v>
      </c>
      <c r="Y314" s="10">
        <f>(V314+W314*0)*Parameter!$C$6</f>
        <v>6240</v>
      </c>
      <c r="Z314" s="10">
        <f t="shared" si="82"/>
        <v>20680</v>
      </c>
      <c r="AA314" s="13">
        <f t="shared" si="94"/>
        <v>0.35</v>
      </c>
      <c r="AB314" s="12">
        <f t="shared" si="83"/>
        <v>0.3371794871794872</v>
      </c>
    </row>
    <row r="315" spans="1:28" x14ac:dyDescent="0.2">
      <c r="A315" s="9">
        <f t="shared" si="84"/>
        <v>31300</v>
      </c>
      <c r="B315" s="10">
        <f t="shared" si="85"/>
        <v>300</v>
      </c>
      <c r="C315" s="10">
        <f>A315*Parameter!$C$4</f>
        <v>4695</v>
      </c>
      <c r="D315" s="10">
        <f>(A315+B315*0)*Parameter!$C$6</f>
        <v>6260</v>
      </c>
      <c r="E315" s="10">
        <f t="shared" si="76"/>
        <v>20645</v>
      </c>
      <c r="F315" s="13">
        <f t="shared" si="86"/>
        <v>0.35</v>
      </c>
      <c r="G315" s="12">
        <f t="shared" si="77"/>
        <v>0.34041533546325881</v>
      </c>
      <c r="H315" s="10">
        <f t="shared" si="87"/>
        <v>31300</v>
      </c>
      <c r="I315" s="10">
        <f t="shared" si="88"/>
        <v>700</v>
      </c>
      <c r="J315" s="10">
        <f>H315*Parameter!$C$4</f>
        <v>4695</v>
      </c>
      <c r="K315" s="10">
        <f>(H315+I315*0)*Parameter!$C$6</f>
        <v>6260</v>
      </c>
      <c r="L315" s="10">
        <f t="shared" si="78"/>
        <v>21045</v>
      </c>
      <c r="M315" s="13">
        <f t="shared" si="89"/>
        <v>0.35</v>
      </c>
      <c r="N315" s="12">
        <f t="shared" si="79"/>
        <v>0.32763578274760385</v>
      </c>
      <c r="O315" s="10">
        <f t="shared" si="90"/>
        <v>31300</v>
      </c>
      <c r="P315" s="10">
        <f>Parameter!$C$7*2+Parameter!$C$8*2</f>
        <v>800</v>
      </c>
      <c r="Q315" s="10">
        <f>O315*Parameter!$C$4</f>
        <v>4695</v>
      </c>
      <c r="R315" s="10">
        <f>(O315+P315*0)*Parameter!$C$6</f>
        <v>6260</v>
      </c>
      <c r="S315" s="10">
        <f t="shared" si="80"/>
        <v>21145</v>
      </c>
      <c r="T315" s="13">
        <f t="shared" si="91"/>
        <v>0.35</v>
      </c>
      <c r="U315" s="12">
        <f t="shared" si="81"/>
        <v>0.32444089456869007</v>
      </c>
      <c r="V315" s="10">
        <f t="shared" si="92"/>
        <v>31300</v>
      </c>
      <c r="W315" s="10">
        <f t="shared" si="93"/>
        <v>400</v>
      </c>
      <c r="X315" s="10">
        <f>V315*Parameter!$C$4</f>
        <v>4695</v>
      </c>
      <c r="Y315" s="10">
        <f>(V315+W315*0)*Parameter!$C$6</f>
        <v>6260</v>
      </c>
      <c r="Z315" s="10">
        <f t="shared" si="82"/>
        <v>20745</v>
      </c>
      <c r="AA315" s="13">
        <f t="shared" si="94"/>
        <v>0.35</v>
      </c>
      <c r="AB315" s="12">
        <f t="shared" si="83"/>
        <v>0.33722044728434503</v>
      </c>
    </row>
    <row r="316" spans="1:28" x14ac:dyDescent="0.2">
      <c r="A316" s="9">
        <f t="shared" si="84"/>
        <v>31400</v>
      </c>
      <c r="B316" s="10">
        <f t="shared" si="85"/>
        <v>300</v>
      </c>
      <c r="C316" s="10">
        <f>A316*Parameter!$C$4</f>
        <v>4710</v>
      </c>
      <c r="D316" s="10">
        <f>(A316+B316*0)*Parameter!$C$6</f>
        <v>6280</v>
      </c>
      <c r="E316" s="10">
        <f t="shared" si="76"/>
        <v>20710</v>
      </c>
      <c r="F316" s="13">
        <f t="shared" si="86"/>
        <v>0.35</v>
      </c>
      <c r="G316" s="12">
        <f t="shared" si="77"/>
        <v>0.34044585987261144</v>
      </c>
      <c r="H316" s="10">
        <f t="shared" si="87"/>
        <v>31400</v>
      </c>
      <c r="I316" s="10">
        <f t="shared" si="88"/>
        <v>700</v>
      </c>
      <c r="J316" s="10">
        <f>H316*Parameter!$C$4</f>
        <v>4710</v>
      </c>
      <c r="K316" s="10">
        <f>(H316+I316*0)*Parameter!$C$6</f>
        <v>6280</v>
      </c>
      <c r="L316" s="10">
        <f t="shared" si="78"/>
        <v>21110</v>
      </c>
      <c r="M316" s="13">
        <f t="shared" si="89"/>
        <v>0.35</v>
      </c>
      <c r="N316" s="12">
        <f t="shared" si="79"/>
        <v>0.32770700636942673</v>
      </c>
      <c r="O316" s="10">
        <f t="shared" si="90"/>
        <v>31400</v>
      </c>
      <c r="P316" s="10">
        <f>Parameter!$C$7*2+Parameter!$C$8*2</f>
        <v>800</v>
      </c>
      <c r="Q316" s="10">
        <f>O316*Parameter!$C$4</f>
        <v>4710</v>
      </c>
      <c r="R316" s="10">
        <f>(O316+P316*0)*Parameter!$C$6</f>
        <v>6280</v>
      </c>
      <c r="S316" s="10">
        <f t="shared" si="80"/>
        <v>21210</v>
      </c>
      <c r="T316" s="13">
        <f t="shared" si="91"/>
        <v>0.35</v>
      </c>
      <c r="U316" s="12">
        <f t="shared" si="81"/>
        <v>0.32452229299363056</v>
      </c>
      <c r="V316" s="10">
        <f t="shared" si="92"/>
        <v>31400</v>
      </c>
      <c r="W316" s="10">
        <f t="shared" si="93"/>
        <v>400</v>
      </c>
      <c r="X316" s="10">
        <f>V316*Parameter!$C$4</f>
        <v>4710</v>
      </c>
      <c r="Y316" s="10">
        <f>(V316+W316*0)*Parameter!$C$6</f>
        <v>6280</v>
      </c>
      <c r="Z316" s="10">
        <f t="shared" si="82"/>
        <v>20810</v>
      </c>
      <c r="AA316" s="13">
        <f t="shared" si="94"/>
        <v>0.35</v>
      </c>
      <c r="AB316" s="12">
        <f t="shared" si="83"/>
        <v>0.33726114649681527</v>
      </c>
    </row>
    <row r="317" spans="1:28" x14ac:dyDescent="0.2">
      <c r="A317" s="9">
        <f t="shared" si="84"/>
        <v>31500</v>
      </c>
      <c r="B317" s="10">
        <f t="shared" si="85"/>
        <v>300</v>
      </c>
      <c r="C317" s="10">
        <f>A317*Parameter!$C$4</f>
        <v>4725</v>
      </c>
      <c r="D317" s="10">
        <f>(A317+B317*0)*Parameter!$C$6</f>
        <v>6300</v>
      </c>
      <c r="E317" s="10">
        <f t="shared" si="76"/>
        <v>20775</v>
      </c>
      <c r="F317" s="13">
        <f t="shared" si="86"/>
        <v>0.35</v>
      </c>
      <c r="G317" s="12">
        <f t="shared" si="77"/>
        <v>0.34047619047619049</v>
      </c>
      <c r="H317" s="10">
        <f t="shared" si="87"/>
        <v>31500</v>
      </c>
      <c r="I317" s="10">
        <f t="shared" si="88"/>
        <v>700</v>
      </c>
      <c r="J317" s="10">
        <f>H317*Parameter!$C$4</f>
        <v>4725</v>
      </c>
      <c r="K317" s="10">
        <f>(H317+I317*0)*Parameter!$C$6</f>
        <v>6300</v>
      </c>
      <c r="L317" s="10">
        <f t="shared" si="78"/>
        <v>21175</v>
      </c>
      <c r="M317" s="13">
        <f t="shared" si="89"/>
        <v>0.35</v>
      </c>
      <c r="N317" s="12">
        <f t="shared" si="79"/>
        <v>0.32777777777777778</v>
      </c>
      <c r="O317" s="10">
        <f t="shared" si="90"/>
        <v>31500</v>
      </c>
      <c r="P317" s="10">
        <f>Parameter!$C$7*2+Parameter!$C$8*2</f>
        <v>800</v>
      </c>
      <c r="Q317" s="10">
        <f>O317*Parameter!$C$4</f>
        <v>4725</v>
      </c>
      <c r="R317" s="10">
        <f>(O317+P317*0)*Parameter!$C$6</f>
        <v>6300</v>
      </c>
      <c r="S317" s="10">
        <f t="shared" si="80"/>
        <v>21275</v>
      </c>
      <c r="T317" s="13">
        <f t="shared" si="91"/>
        <v>0.35</v>
      </c>
      <c r="U317" s="12">
        <f t="shared" si="81"/>
        <v>0.32460317460317462</v>
      </c>
      <c r="V317" s="10">
        <f t="shared" si="92"/>
        <v>31500</v>
      </c>
      <c r="W317" s="10">
        <f t="shared" si="93"/>
        <v>400</v>
      </c>
      <c r="X317" s="10">
        <f>V317*Parameter!$C$4</f>
        <v>4725</v>
      </c>
      <c r="Y317" s="10">
        <f>(V317+W317*0)*Parameter!$C$6</f>
        <v>6300</v>
      </c>
      <c r="Z317" s="10">
        <f t="shared" si="82"/>
        <v>20875</v>
      </c>
      <c r="AA317" s="13">
        <f t="shared" si="94"/>
        <v>0.35</v>
      </c>
      <c r="AB317" s="12">
        <f t="shared" si="83"/>
        <v>0.33730158730158732</v>
      </c>
    </row>
    <row r="318" spans="1:28" x14ac:dyDescent="0.2">
      <c r="A318" s="9">
        <f t="shared" si="84"/>
        <v>31600</v>
      </c>
      <c r="B318" s="10">
        <f t="shared" si="85"/>
        <v>300</v>
      </c>
      <c r="C318" s="10">
        <f>A318*Parameter!$C$4</f>
        <v>4740</v>
      </c>
      <c r="D318" s="10">
        <f>(A318+B318*0)*Parameter!$C$6</f>
        <v>6320</v>
      </c>
      <c r="E318" s="10">
        <f t="shared" si="76"/>
        <v>20840</v>
      </c>
      <c r="F318" s="13">
        <f t="shared" si="86"/>
        <v>0.35</v>
      </c>
      <c r="G318" s="12">
        <f t="shared" si="77"/>
        <v>0.34050632911392403</v>
      </c>
      <c r="H318" s="10">
        <f t="shared" si="87"/>
        <v>31600</v>
      </c>
      <c r="I318" s="10">
        <f t="shared" si="88"/>
        <v>700</v>
      </c>
      <c r="J318" s="10">
        <f>H318*Parameter!$C$4</f>
        <v>4740</v>
      </c>
      <c r="K318" s="10">
        <f>(H318+I318*0)*Parameter!$C$6</f>
        <v>6320</v>
      </c>
      <c r="L318" s="10">
        <f t="shared" si="78"/>
        <v>21240</v>
      </c>
      <c r="M318" s="13">
        <f t="shared" si="89"/>
        <v>0.35</v>
      </c>
      <c r="N318" s="12">
        <f t="shared" si="79"/>
        <v>0.32784810126582281</v>
      </c>
      <c r="O318" s="10">
        <f t="shared" si="90"/>
        <v>31600</v>
      </c>
      <c r="P318" s="10">
        <f>Parameter!$C$7*2+Parameter!$C$8*2</f>
        <v>800</v>
      </c>
      <c r="Q318" s="10">
        <f>O318*Parameter!$C$4</f>
        <v>4740</v>
      </c>
      <c r="R318" s="10">
        <f>(O318+P318*0)*Parameter!$C$6</f>
        <v>6320</v>
      </c>
      <c r="S318" s="10">
        <f t="shared" si="80"/>
        <v>21340</v>
      </c>
      <c r="T318" s="13">
        <f t="shared" si="91"/>
        <v>0.35</v>
      </c>
      <c r="U318" s="12">
        <f t="shared" si="81"/>
        <v>0.32468354430379748</v>
      </c>
      <c r="V318" s="10">
        <f t="shared" si="92"/>
        <v>31600</v>
      </c>
      <c r="W318" s="10">
        <f t="shared" si="93"/>
        <v>400</v>
      </c>
      <c r="X318" s="10">
        <f>V318*Parameter!$C$4</f>
        <v>4740</v>
      </c>
      <c r="Y318" s="10">
        <f>(V318+W318*0)*Parameter!$C$6</f>
        <v>6320</v>
      </c>
      <c r="Z318" s="10">
        <f t="shared" si="82"/>
        <v>20940</v>
      </c>
      <c r="AA318" s="13">
        <f t="shared" si="94"/>
        <v>0.35</v>
      </c>
      <c r="AB318" s="12">
        <f t="shared" si="83"/>
        <v>0.33734177215189876</v>
      </c>
    </row>
    <row r="319" spans="1:28" x14ac:dyDescent="0.2">
      <c r="A319" s="9">
        <f t="shared" si="84"/>
        <v>31700</v>
      </c>
      <c r="B319" s="10">
        <f t="shared" si="85"/>
        <v>300</v>
      </c>
      <c r="C319" s="10">
        <f>A319*Parameter!$C$4</f>
        <v>4755</v>
      </c>
      <c r="D319" s="10">
        <f>(A319+B319*0)*Parameter!$C$6</f>
        <v>6340</v>
      </c>
      <c r="E319" s="10">
        <f t="shared" si="76"/>
        <v>20905</v>
      </c>
      <c r="F319" s="13">
        <f t="shared" si="86"/>
        <v>0.35</v>
      </c>
      <c r="G319" s="12">
        <f t="shared" si="77"/>
        <v>0.34053627760252364</v>
      </c>
      <c r="H319" s="10">
        <f t="shared" si="87"/>
        <v>31700</v>
      </c>
      <c r="I319" s="10">
        <f t="shared" si="88"/>
        <v>700</v>
      </c>
      <c r="J319" s="10">
        <f>H319*Parameter!$C$4</f>
        <v>4755</v>
      </c>
      <c r="K319" s="10">
        <f>(H319+I319*0)*Parameter!$C$6</f>
        <v>6340</v>
      </c>
      <c r="L319" s="10">
        <f t="shared" si="78"/>
        <v>21305</v>
      </c>
      <c r="M319" s="13">
        <f t="shared" si="89"/>
        <v>0.35</v>
      </c>
      <c r="N319" s="12">
        <f t="shared" si="79"/>
        <v>0.32791798107255521</v>
      </c>
      <c r="O319" s="10">
        <f t="shared" si="90"/>
        <v>31700</v>
      </c>
      <c r="P319" s="10">
        <f>Parameter!$C$7*2+Parameter!$C$8*2</f>
        <v>800</v>
      </c>
      <c r="Q319" s="10">
        <f>O319*Parameter!$C$4</f>
        <v>4755</v>
      </c>
      <c r="R319" s="10">
        <f>(O319+P319*0)*Parameter!$C$6</f>
        <v>6340</v>
      </c>
      <c r="S319" s="10">
        <f t="shared" si="80"/>
        <v>21405</v>
      </c>
      <c r="T319" s="13">
        <f t="shared" si="91"/>
        <v>0.35</v>
      </c>
      <c r="U319" s="12">
        <f t="shared" si="81"/>
        <v>0.32476340694006312</v>
      </c>
      <c r="V319" s="10">
        <f t="shared" si="92"/>
        <v>31700</v>
      </c>
      <c r="W319" s="10">
        <f t="shared" si="93"/>
        <v>400</v>
      </c>
      <c r="X319" s="10">
        <f>V319*Parameter!$C$4</f>
        <v>4755</v>
      </c>
      <c r="Y319" s="10">
        <f>(V319+W319*0)*Parameter!$C$6</f>
        <v>6340</v>
      </c>
      <c r="Z319" s="10">
        <f t="shared" si="82"/>
        <v>21005</v>
      </c>
      <c r="AA319" s="13">
        <f t="shared" si="94"/>
        <v>0.35</v>
      </c>
      <c r="AB319" s="12">
        <f t="shared" si="83"/>
        <v>0.33738170347003155</v>
      </c>
    </row>
    <row r="320" spans="1:28" x14ac:dyDescent="0.2">
      <c r="A320" s="9">
        <f t="shared" si="84"/>
        <v>31800</v>
      </c>
      <c r="B320" s="10">
        <f t="shared" si="85"/>
        <v>300</v>
      </c>
      <c r="C320" s="10">
        <f>A320*Parameter!$C$4</f>
        <v>4770</v>
      </c>
      <c r="D320" s="10">
        <f>(A320+B320*0)*Parameter!$C$6</f>
        <v>6360</v>
      </c>
      <c r="E320" s="10">
        <f t="shared" si="76"/>
        <v>20970</v>
      </c>
      <c r="F320" s="13">
        <f t="shared" si="86"/>
        <v>0.35</v>
      </c>
      <c r="G320" s="12">
        <f t="shared" si="77"/>
        <v>0.34056603773584904</v>
      </c>
      <c r="H320" s="10">
        <f t="shared" si="87"/>
        <v>31800</v>
      </c>
      <c r="I320" s="10">
        <f t="shared" si="88"/>
        <v>700</v>
      </c>
      <c r="J320" s="10">
        <f>H320*Parameter!$C$4</f>
        <v>4770</v>
      </c>
      <c r="K320" s="10">
        <f>(H320+I320*0)*Parameter!$C$6</f>
        <v>6360</v>
      </c>
      <c r="L320" s="10">
        <f t="shared" si="78"/>
        <v>21370</v>
      </c>
      <c r="M320" s="13">
        <f t="shared" si="89"/>
        <v>0.35</v>
      </c>
      <c r="N320" s="12">
        <f t="shared" si="79"/>
        <v>0.32798742138364778</v>
      </c>
      <c r="O320" s="10">
        <f t="shared" si="90"/>
        <v>31800</v>
      </c>
      <c r="P320" s="10">
        <f>Parameter!$C$7*2+Parameter!$C$8*2</f>
        <v>800</v>
      </c>
      <c r="Q320" s="10">
        <f>O320*Parameter!$C$4</f>
        <v>4770</v>
      </c>
      <c r="R320" s="10">
        <f>(O320+P320*0)*Parameter!$C$6</f>
        <v>6360</v>
      </c>
      <c r="S320" s="10">
        <f t="shared" si="80"/>
        <v>21470</v>
      </c>
      <c r="T320" s="13">
        <f t="shared" si="91"/>
        <v>0.35</v>
      </c>
      <c r="U320" s="12">
        <f t="shared" si="81"/>
        <v>0.32484276729559747</v>
      </c>
      <c r="V320" s="10">
        <f t="shared" si="92"/>
        <v>31800</v>
      </c>
      <c r="W320" s="10">
        <f t="shared" si="93"/>
        <v>400</v>
      </c>
      <c r="X320" s="10">
        <f>V320*Parameter!$C$4</f>
        <v>4770</v>
      </c>
      <c r="Y320" s="10">
        <f>(V320+W320*0)*Parameter!$C$6</f>
        <v>6360</v>
      </c>
      <c r="Z320" s="10">
        <f t="shared" si="82"/>
        <v>21070</v>
      </c>
      <c r="AA320" s="13">
        <f t="shared" si="94"/>
        <v>0.35</v>
      </c>
      <c r="AB320" s="12">
        <f t="shared" si="83"/>
        <v>0.33742138364779872</v>
      </c>
    </row>
    <row r="321" spans="1:28" x14ac:dyDescent="0.2">
      <c r="A321" s="9">
        <f t="shared" si="84"/>
        <v>31900</v>
      </c>
      <c r="B321" s="10">
        <f t="shared" si="85"/>
        <v>300</v>
      </c>
      <c r="C321" s="10">
        <f>A321*Parameter!$C$4</f>
        <v>4785</v>
      </c>
      <c r="D321" s="10">
        <f>(A321+B321*0)*Parameter!$C$6</f>
        <v>6380</v>
      </c>
      <c r="E321" s="10">
        <f t="shared" si="76"/>
        <v>21035</v>
      </c>
      <c r="F321" s="13">
        <f t="shared" si="86"/>
        <v>0.35</v>
      </c>
      <c r="G321" s="12">
        <f t="shared" si="77"/>
        <v>0.34059561128526644</v>
      </c>
      <c r="H321" s="10">
        <f t="shared" si="87"/>
        <v>31900</v>
      </c>
      <c r="I321" s="10">
        <f t="shared" si="88"/>
        <v>700</v>
      </c>
      <c r="J321" s="10">
        <f>H321*Parameter!$C$4</f>
        <v>4785</v>
      </c>
      <c r="K321" s="10">
        <f>(H321+I321*0)*Parameter!$C$6</f>
        <v>6380</v>
      </c>
      <c r="L321" s="10">
        <f t="shared" si="78"/>
        <v>21435</v>
      </c>
      <c r="M321" s="13">
        <f t="shared" si="89"/>
        <v>0.35</v>
      </c>
      <c r="N321" s="12">
        <f t="shared" si="79"/>
        <v>0.32805642633228838</v>
      </c>
      <c r="O321" s="10">
        <f t="shared" si="90"/>
        <v>31900</v>
      </c>
      <c r="P321" s="10">
        <f>Parameter!$C$7*2+Parameter!$C$8*2</f>
        <v>800</v>
      </c>
      <c r="Q321" s="10">
        <f>O321*Parameter!$C$4</f>
        <v>4785</v>
      </c>
      <c r="R321" s="10">
        <f>(O321+P321*0)*Parameter!$C$6</f>
        <v>6380</v>
      </c>
      <c r="S321" s="10">
        <f t="shared" si="80"/>
        <v>21535</v>
      </c>
      <c r="T321" s="13">
        <f t="shared" si="91"/>
        <v>0.35</v>
      </c>
      <c r="U321" s="12">
        <f t="shared" si="81"/>
        <v>0.3249216300940439</v>
      </c>
      <c r="V321" s="10">
        <f t="shared" si="92"/>
        <v>31900</v>
      </c>
      <c r="W321" s="10">
        <f t="shared" si="93"/>
        <v>400</v>
      </c>
      <c r="X321" s="10">
        <f>V321*Parameter!$C$4</f>
        <v>4785</v>
      </c>
      <c r="Y321" s="10">
        <f>(V321+W321*0)*Parameter!$C$6</f>
        <v>6380</v>
      </c>
      <c r="Z321" s="10">
        <f t="shared" si="82"/>
        <v>21135</v>
      </c>
      <c r="AA321" s="13">
        <f t="shared" si="94"/>
        <v>0.35</v>
      </c>
      <c r="AB321" s="12">
        <f t="shared" si="83"/>
        <v>0.33746081504702197</v>
      </c>
    </row>
    <row r="322" spans="1:28" x14ac:dyDescent="0.2">
      <c r="A322" s="9">
        <f t="shared" si="84"/>
        <v>32000</v>
      </c>
      <c r="B322" s="10">
        <f t="shared" si="85"/>
        <v>300</v>
      </c>
      <c r="C322" s="10">
        <f>A322*Parameter!$C$4</f>
        <v>4800</v>
      </c>
      <c r="D322" s="10">
        <f>(A322+B322*0)*Parameter!$C$6</f>
        <v>6400</v>
      </c>
      <c r="E322" s="10">
        <f t="shared" si="76"/>
        <v>21100</v>
      </c>
      <c r="F322" s="13">
        <f t="shared" si="86"/>
        <v>0.35</v>
      </c>
      <c r="G322" s="12">
        <f t="shared" si="77"/>
        <v>0.34062500000000001</v>
      </c>
      <c r="H322" s="10">
        <f t="shared" si="87"/>
        <v>32000</v>
      </c>
      <c r="I322" s="10">
        <f t="shared" si="88"/>
        <v>700</v>
      </c>
      <c r="J322" s="10">
        <f>H322*Parameter!$C$4</f>
        <v>4800</v>
      </c>
      <c r="K322" s="10">
        <f>(H322+I322*0)*Parameter!$C$6</f>
        <v>6400</v>
      </c>
      <c r="L322" s="10">
        <f t="shared" si="78"/>
        <v>21500</v>
      </c>
      <c r="M322" s="13">
        <f t="shared" si="89"/>
        <v>0.35</v>
      </c>
      <c r="N322" s="12">
        <f t="shared" si="79"/>
        <v>0.328125</v>
      </c>
      <c r="O322" s="10">
        <f t="shared" si="90"/>
        <v>32000</v>
      </c>
      <c r="P322" s="10">
        <f>Parameter!$C$7*2+Parameter!$C$8*2</f>
        <v>800</v>
      </c>
      <c r="Q322" s="10">
        <f>O322*Parameter!$C$4</f>
        <v>4800</v>
      </c>
      <c r="R322" s="10">
        <f>(O322+P322*0)*Parameter!$C$6</f>
        <v>6400</v>
      </c>
      <c r="S322" s="10">
        <f t="shared" si="80"/>
        <v>21600</v>
      </c>
      <c r="T322" s="13">
        <f t="shared" si="91"/>
        <v>0.35</v>
      </c>
      <c r="U322" s="12">
        <f t="shared" si="81"/>
        <v>0.32500000000000001</v>
      </c>
      <c r="V322" s="10">
        <f t="shared" si="92"/>
        <v>32000</v>
      </c>
      <c r="W322" s="10">
        <f t="shared" si="93"/>
        <v>400</v>
      </c>
      <c r="X322" s="10">
        <f>V322*Parameter!$C$4</f>
        <v>4800</v>
      </c>
      <c r="Y322" s="10">
        <f>(V322+W322*0)*Parameter!$C$6</f>
        <v>6400</v>
      </c>
      <c r="Z322" s="10">
        <f t="shared" si="82"/>
        <v>21200</v>
      </c>
      <c r="AA322" s="13">
        <f t="shared" si="94"/>
        <v>0.35</v>
      </c>
      <c r="AB322" s="12">
        <f t="shared" si="83"/>
        <v>0.33750000000000002</v>
      </c>
    </row>
    <row r="323" spans="1:28" x14ac:dyDescent="0.2">
      <c r="A323" s="9">
        <f t="shared" si="84"/>
        <v>32100</v>
      </c>
      <c r="B323" s="10">
        <f t="shared" si="85"/>
        <v>300</v>
      </c>
      <c r="C323" s="10">
        <f>A323*Parameter!$C$4</f>
        <v>4815</v>
      </c>
      <c r="D323" s="10">
        <f>(A323+B323*0)*Parameter!$C$6</f>
        <v>6420</v>
      </c>
      <c r="E323" s="10">
        <f t="shared" ref="E323:E370" si="95">A323+B323-C323-D323</f>
        <v>21165</v>
      </c>
      <c r="F323" s="13">
        <f t="shared" si="86"/>
        <v>0.35</v>
      </c>
      <c r="G323" s="12">
        <f t="shared" ref="G323:G370" si="96">(C323+D323-B323)/A323</f>
        <v>0.34065420560747661</v>
      </c>
      <c r="H323" s="10">
        <f t="shared" si="87"/>
        <v>32100</v>
      </c>
      <c r="I323" s="10">
        <f t="shared" si="88"/>
        <v>700</v>
      </c>
      <c r="J323" s="10">
        <f>H323*Parameter!$C$4</f>
        <v>4815</v>
      </c>
      <c r="K323" s="10">
        <f>(H323+I323*0)*Parameter!$C$6</f>
        <v>6420</v>
      </c>
      <c r="L323" s="10">
        <f t="shared" ref="L323:L370" si="97">H323+I323-J323-K323</f>
        <v>21565</v>
      </c>
      <c r="M323" s="13">
        <f t="shared" si="89"/>
        <v>0.35</v>
      </c>
      <c r="N323" s="12">
        <f t="shared" ref="N323:N370" si="98">(J323+K323-I323)/H323</f>
        <v>0.32819314641744546</v>
      </c>
      <c r="O323" s="10">
        <f t="shared" si="90"/>
        <v>32100</v>
      </c>
      <c r="P323" s="10">
        <f>Parameter!$C$7*2+Parameter!$C$8*2</f>
        <v>800</v>
      </c>
      <c r="Q323" s="10">
        <f>O323*Parameter!$C$4</f>
        <v>4815</v>
      </c>
      <c r="R323" s="10">
        <f>(O323+P323*0)*Parameter!$C$6</f>
        <v>6420</v>
      </c>
      <c r="S323" s="10">
        <f t="shared" ref="S323:S370" si="99">O323+P323-Q323-R323</f>
        <v>21665</v>
      </c>
      <c r="T323" s="13">
        <f t="shared" si="91"/>
        <v>0.35</v>
      </c>
      <c r="U323" s="12">
        <f t="shared" ref="U323:U370" si="100">(Q323+R323-P323)/O323</f>
        <v>0.32507788161993767</v>
      </c>
      <c r="V323" s="10">
        <f t="shared" si="92"/>
        <v>32100</v>
      </c>
      <c r="W323" s="10">
        <f t="shared" si="93"/>
        <v>400</v>
      </c>
      <c r="X323" s="10">
        <f>V323*Parameter!$C$4</f>
        <v>4815</v>
      </c>
      <c r="Y323" s="10">
        <f>(V323+W323*0)*Parameter!$C$6</f>
        <v>6420</v>
      </c>
      <c r="Z323" s="10">
        <f t="shared" ref="Z323:Z370" si="101">V323+W323-X323-Y323</f>
        <v>21265</v>
      </c>
      <c r="AA323" s="13">
        <f t="shared" si="94"/>
        <v>0.35</v>
      </c>
      <c r="AB323" s="12">
        <f t="shared" ref="AB323:AB370" si="102">(X323+Y323-W323)/V323</f>
        <v>0.33753894080996882</v>
      </c>
    </row>
    <row r="324" spans="1:28" x14ac:dyDescent="0.2">
      <c r="A324" s="9">
        <f t="shared" ref="A324:A370" si="103">A323+100</f>
        <v>32200</v>
      </c>
      <c r="B324" s="10">
        <f t="shared" ref="B324:B370" si="104">B323</f>
        <v>300</v>
      </c>
      <c r="C324" s="10">
        <f>A324*Parameter!$C$4</f>
        <v>4830</v>
      </c>
      <c r="D324" s="10">
        <f>(A324+B324*0)*Parameter!$C$6</f>
        <v>6440</v>
      </c>
      <c r="E324" s="10">
        <f t="shared" si="95"/>
        <v>21230</v>
      </c>
      <c r="F324" s="13">
        <f t="shared" ref="F324:F370" si="105">((C324+D324)-(C323+D323))/(A324-A323)</f>
        <v>0.35</v>
      </c>
      <c r="G324" s="12">
        <f t="shared" si="96"/>
        <v>0.34068322981366461</v>
      </c>
      <c r="H324" s="10">
        <f t="shared" ref="H324:H370" si="106">H323+100</f>
        <v>32200</v>
      </c>
      <c r="I324" s="10">
        <f t="shared" ref="I324:I370" si="107">I323</f>
        <v>700</v>
      </c>
      <c r="J324" s="10">
        <f>H324*Parameter!$C$4</f>
        <v>4830</v>
      </c>
      <c r="K324" s="10">
        <f>(H324+I324*0)*Parameter!$C$6</f>
        <v>6440</v>
      </c>
      <c r="L324" s="10">
        <f t="shared" si="97"/>
        <v>21630</v>
      </c>
      <c r="M324" s="13">
        <f t="shared" ref="M324:M370" si="108">((J324+K324)-(J323+K323))/(H324-H323)</f>
        <v>0.35</v>
      </c>
      <c r="N324" s="12">
        <f t="shared" si="98"/>
        <v>0.32826086956521738</v>
      </c>
      <c r="O324" s="10">
        <f t="shared" ref="O324:O370" si="109">O323+100</f>
        <v>32200</v>
      </c>
      <c r="P324" s="10">
        <f>Parameter!$C$7*2+Parameter!$C$8*2</f>
        <v>800</v>
      </c>
      <c r="Q324" s="10">
        <f>O324*Parameter!$C$4</f>
        <v>4830</v>
      </c>
      <c r="R324" s="10">
        <f>(O324+P324*0)*Parameter!$C$6</f>
        <v>6440</v>
      </c>
      <c r="S324" s="10">
        <f t="shared" si="99"/>
        <v>21730</v>
      </c>
      <c r="T324" s="13">
        <f t="shared" ref="T324:T370" si="110">((Q324+R324)-(Q323+R323))/(O324-O323)</f>
        <v>0.35</v>
      </c>
      <c r="U324" s="12">
        <f t="shared" si="100"/>
        <v>0.32515527950310558</v>
      </c>
      <c r="V324" s="10">
        <f t="shared" ref="V324:V370" si="111">V323+100</f>
        <v>32200</v>
      </c>
      <c r="W324" s="10">
        <f t="shared" ref="W324:W370" si="112">W323</f>
        <v>400</v>
      </c>
      <c r="X324" s="10">
        <f>V324*Parameter!$C$4</f>
        <v>4830</v>
      </c>
      <c r="Y324" s="10">
        <f>(V324+W324*0)*Parameter!$C$6</f>
        <v>6440</v>
      </c>
      <c r="Z324" s="10">
        <f t="shared" si="101"/>
        <v>21330</v>
      </c>
      <c r="AA324" s="13">
        <f t="shared" ref="AA324:AA370" si="113">((X324+Y324)-(X323+Y323))/(V324-V323)</f>
        <v>0.35</v>
      </c>
      <c r="AB324" s="12">
        <f t="shared" si="102"/>
        <v>0.3375776397515528</v>
      </c>
    </row>
    <row r="325" spans="1:28" x14ac:dyDescent="0.2">
      <c r="A325" s="9">
        <f t="shared" si="103"/>
        <v>32300</v>
      </c>
      <c r="B325" s="10">
        <f t="shared" si="104"/>
        <v>300</v>
      </c>
      <c r="C325" s="10">
        <f>A325*Parameter!$C$4</f>
        <v>4845</v>
      </c>
      <c r="D325" s="10">
        <f>(A325+B325*0)*Parameter!$C$6</f>
        <v>6460</v>
      </c>
      <c r="E325" s="10">
        <f t="shared" si="95"/>
        <v>21295</v>
      </c>
      <c r="F325" s="13">
        <f t="shared" si="105"/>
        <v>0.35</v>
      </c>
      <c r="G325" s="12">
        <f t="shared" si="96"/>
        <v>0.34071207430340555</v>
      </c>
      <c r="H325" s="10">
        <f t="shared" si="106"/>
        <v>32300</v>
      </c>
      <c r="I325" s="10">
        <f t="shared" si="107"/>
        <v>700</v>
      </c>
      <c r="J325" s="10">
        <f>H325*Parameter!$C$4</f>
        <v>4845</v>
      </c>
      <c r="K325" s="10">
        <f>(H325+I325*0)*Parameter!$C$6</f>
        <v>6460</v>
      </c>
      <c r="L325" s="10">
        <f t="shared" si="97"/>
        <v>21695</v>
      </c>
      <c r="M325" s="13">
        <f t="shared" si="108"/>
        <v>0.35</v>
      </c>
      <c r="N325" s="12">
        <f t="shared" si="98"/>
        <v>0.32832817337461301</v>
      </c>
      <c r="O325" s="10">
        <f t="shared" si="109"/>
        <v>32300</v>
      </c>
      <c r="P325" s="10">
        <f>Parameter!$C$7*2+Parameter!$C$8*2</f>
        <v>800</v>
      </c>
      <c r="Q325" s="10">
        <f>O325*Parameter!$C$4</f>
        <v>4845</v>
      </c>
      <c r="R325" s="10">
        <f>(O325+P325*0)*Parameter!$C$6</f>
        <v>6460</v>
      </c>
      <c r="S325" s="10">
        <f t="shared" si="99"/>
        <v>21795</v>
      </c>
      <c r="T325" s="13">
        <f t="shared" si="110"/>
        <v>0.35</v>
      </c>
      <c r="U325" s="12">
        <f t="shared" si="100"/>
        <v>0.32523219814241489</v>
      </c>
      <c r="V325" s="10">
        <f t="shared" si="111"/>
        <v>32300</v>
      </c>
      <c r="W325" s="10">
        <f t="shared" si="112"/>
        <v>400</v>
      </c>
      <c r="X325" s="10">
        <f>V325*Parameter!$C$4</f>
        <v>4845</v>
      </c>
      <c r="Y325" s="10">
        <f>(V325+W325*0)*Parameter!$C$6</f>
        <v>6460</v>
      </c>
      <c r="Z325" s="10">
        <f t="shared" si="101"/>
        <v>21395</v>
      </c>
      <c r="AA325" s="13">
        <f t="shared" si="113"/>
        <v>0.35</v>
      </c>
      <c r="AB325" s="12">
        <f t="shared" si="102"/>
        <v>0.33761609907120743</v>
      </c>
    </row>
    <row r="326" spans="1:28" x14ac:dyDescent="0.2">
      <c r="A326" s="9">
        <f t="shared" si="103"/>
        <v>32400</v>
      </c>
      <c r="B326" s="10">
        <f t="shared" si="104"/>
        <v>300</v>
      </c>
      <c r="C326" s="10">
        <f>A326*Parameter!$C$4</f>
        <v>4860</v>
      </c>
      <c r="D326" s="10">
        <f>(A326+B326*0)*Parameter!$C$6</f>
        <v>6480</v>
      </c>
      <c r="E326" s="10">
        <f t="shared" si="95"/>
        <v>21360</v>
      </c>
      <c r="F326" s="13">
        <f t="shared" si="105"/>
        <v>0.35</v>
      </c>
      <c r="G326" s="12">
        <f t="shared" si="96"/>
        <v>0.34074074074074073</v>
      </c>
      <c r="H326" s="10">
        <f t="shared" si="106"/>
        <v>32400</v>
      </c>
      <c r="I326" s="10">
        <f t="shared" si="107"/>
        <v>700</v>
      </c>
      <c r="J326" s="10">
        <f>H326*Parameter!$C$4</f>
        <v>4860</v>
      </c>
      <c r="K326" s="10">
        <f>(H326+I326*0)*Parameter!$C$6</f>
        <v>6480</v>
      </c>
      <c r="L326" s="10">
        <f t="shared" si="97"/>
        <v>21760</v>
      </c>
      <c r="M326" s="13">
        <f t="shared" si="108"/>
        <v>0.35</v>
      </c>
      <c r="N326" s="12">
        <f t="shared" si="98"/>
        <v>0.32839506172839505</v>
      </c>
      <c r="O326" s="10">
        <f t="shared" si="109"/>
        <v>32400</v>
      </c>
      <c r="P326" s="10">
        <f>Parameter!$C$7*2+Parameter!$C$8*2</f>
        <v>800</v>
      </c>
      <c r="Q326" s="10">
        <f>O326*Parameter!$C$4</f>
        <v>4860</v>
      </c>
      <c r="R326" s="10">
        <f>(O326+P326*0)*Parameter!$C$6</f>
        <v>6480</v>
      </c>
      <c r="S326" s="10">
        <f t="shared" si="99"/>
        <v>21860</v>
      </c>
      <c r="T326" s="13">
        <f t="shared" si="110"/>
        <v>0.35</v>
      </c>
      <c r="U326" s="12">
        <f t="shared" si="100"/>
        <v>0.32530864197530862</v>
      </c>
      <c r="V326" s="10">
        <f t="shared" si="111"/>
        <v>32400</v>
      </c>
      <c r="W326" s="10">
        <f t="shared" si="112"/>
        <v>400</v>
      </c>
      <c r="X326" s="10">
        <f>V326*Parameter!$C$4</f>
        <v>4860</v>
      </c>
      <c r="Y326" s="10">
        <f>(V326+W326*0)*Parameter!$C$6</f>
        <v>6480</v>
      </c>
      <c r="Z326" s="10">
        <f t="shared" si="101"/>
        <v>21460</v>
      </c>
      <c r="AA326" s="13">
        <f t="shared" si="113"/>
        <v>0.35</v>
      </c>
      <c r="AB326" s="12">
        <f t="shared" si="102"/>
        <v>0.3376543209876543</v>
      </c>
    </row>
    <row r="327" spans="1:28" x14ac:dyDescent="0.2">
      <c r="A327" s="9">
        <f t="shared" si="103"/>
        <v>32500</v>
      </c>
      <c r="B327" s="10">
        <f t="shared" si="104"/>
        <v>300</v>
      </c>
      <c r="C327" s="10">
        <f>A327*Parameter!$C$4</f>
        <v>4875</v>
      </c>
      <c r="D327" s="10">
        <f>(A327+B327*0)*Parameter!$C$6</f>
        <v>6500</v>
      </c>
      <c r="E327" s="10">
        <f t="shared" si="95"/>
        <v>21425</v>
      </c>
      <c r="F327" s="13">
        <f t="shared" si="105"/>
        <v>0.35</v>
      </c>
      <c r="G327" s="12">
        <f t="shared" si="96"/>
        <v>0.34076923076923077</v>
      </c>
      <c r="H327" s="10">
        <f t="shared" si="106"/>
        <v>32500</v>
      </c>
      <c r="I327" s="10">
        <f t="shared" si="107"/>
        <v>700</v>
      </c>
      <c r="J327" s="10">
        <f>H327*Parameter!$C$4</f>
        <v>4875</v>
      </c>
      <c r="K327" s="10">
        <f>(H327+I327*0)*Parameter!$C$6</f>
        <v>6500</v>
      </c>
      <c r="L327" s="10">
        <f t="shared" si="97"/>
        <v>21825</v>
      </c>
      <c r="M327" s="13">
        <f t="shared" si="108"/>
        <v>0.35</v>
      </c>
      <c r="N327" s="12">
        <f t="shared" si="98"/>
        <v>0.32846153846153847</v>
      </c>
      <c r="O327" s="10">
        <f t="shared" si="109"/>
        <v>32500</v>
      </c>
      <c r="P327" s="10">
        <f>Parameter!$C$7*2+Parameter!$C$8*2</f>
        <v>800</v>
      </c>
      <c r="Q327" s="10">
        <f>O327*Parameter!$C$4</f>
        <v>4875</v>
      </c>
      <c r="R327" s="10">
        <f>(O327+P327*0)*Parameter!$C$6</f>
        <v>6500</v>
      </c>
      <c r="S327" s="10">
        <f t="shared" si="99"/>
        <v>21925</v>
      </c>
      <c r="T327" s="13">
        <f t="shared" si="110"/>
        <v>0.35</v>
      </c>
      <c r="U327" s="12">
        <f t="shared" si="100"/>
        <v>0.32538461538461538</v>
      </c>
      <c r="V327" s="10">
        <f t="shared" si="111"/>
        <v>32500</v>
      </c>
      <c r="W327" s="10">
        <f t="shared" si="112"/>
        <v>400</v>
      </c>
      <c r="X327" s="10">
        <f>V327*Parameter!$C$4</f>
        <v>4875</v>
      </c>
      <c r="Y327" s="10">
        <f>(V327+W327*0)*Parameter!$C$6</f>
        <v>6500</v>
      </c>
      <c r="Z327" s="10">
        <f t="shared" si="101"/>
        <v>21525</v>
      </c>
      <c r="AA327" s="13">
        <f t="shared" si="113"/>
        <v>0.35</v>
      </c>
      <c r="AB327" s="12">
        <f t="shared" si="102"/>
        <v>0.33769230769230768</v>
      </c>
    </row>
    <row r="328" spans="1:28" x14ac:dyDescent="0.2">
      <c r="A328" s="9">
        <f t="shared" si="103"/>
        <v>32600</v>
      </c>
      <c r="B328" s="10">
        <f t="shared" si="104"/>
        <v>300</v>
      </c>
      <c r="C328" s="10">
        <f>A328*Parameter!$C$4</f>
        <v>4890</v>
      </c>
      <c r="D328" s="10">
        <f>(A328+B328*0)*Parameter!$C$6</f>
        <v>6520</v>
      </c>
      <c r="E328" s="10">
        <f t="shared" si="95"/>
        <v>21490</v>
      </c>
      <c r="F328" s="13">
        <f t="shared" si="105"/>
        <v>0.35</v>
      </c>
      <c r="G328" s="12">
        <f t="shared" si="96"/>
        <v>0.34079754601226991</v>
      </c>
      <c r="H328" s="10">
        <f t="shared" si="106"/>
        <v>32600</v>
      </c>
      <c r="I328" s="10">
        <f t="shared" si="107"/>
        <v>700</v>
      </c>
      <c r="J328" s="10">
        <f>H328*Parameter!$C$4</f>
        <v>4890</v>
      </c>
      <c r="K328" s="10">
        <f>(H328+I328*0)*Parameter!$C$6</f>
        <v>6520</v>
      </c>
      <c r="L328" s="10">
        <f t="shared" si="97"/>
        <v>21890</v>
      </c>
      <c r="M328" s="13">
        <f t="shared" si="108"/>
        <v>0.35</v>
      </c>
      <c r="N328" s="12">
        <f t="shared" si="98"/>
        <v>0.32852760736196318</v>
      </c>
      <c r="O328" s="10">
        <f t="shared" si="109"/>
        <v>32600</v>
      </c>
      <c r="P328" s="10">
        <f>Parameter!$C$7*2+Parameter!$C$8*2</f>
        <v>800</v>
      </c>
      <c r="Q328" s="10">
        <f>O328*Parameter!$C$4</f>
        <v>4890</v>
      </c>
      <c r="R328" s="10">
        <f>(O328+P328*0)*Parameter!$C$6</f>
        <v>6520</v>
      </c>
      <c r="S328" s="10">
        <f t="shared" si="99"/>
        <v>21990</v>
      </c>
      <c r="T328" s="13">
        <f t="shared" si="110"/>
        <v>0.35</v>
      </c>
      <c r="U328" s="12">
        <f t="shared" si="100"/>
        <v>0.32546012269938651</v>
      </c>
      <c r="V328" s="10">
        <f t="shared" si="111"/>
        <v>32600</v>
      </c>
      <c r="W328" s="10">
        <f t="shared" si="112"/>
        <v>400</v>
      </c>
      <c r="X328" s="10">
        <f>V328*Parameter!$C$4</f>
        <v>4890</v>
      </c>
      <c r="Y328" s="10">
        <f>(V328+W328*0)*Parameter!$C$6</f>
        <v>6520</v>
      </c>
      <c r="Z328" s="10">
        <f t="shared" si="101"/>
        <v>21590</v>
      </c>
      <c r="AA328" s="13">
        <f t="shared" si="113"/>
        <v>0.35</v>
      </c>
      <c r="AB328" s="12">
        <f t="shared" si="102"/>
        <v>0.33773006134969324</v>
      </c>
    </row>
    <row r="329" spans="1:28" x14ac:dyDescent="0.2">
      <c r="A329" s="9">
        <f t="shared" si="103"/>
        <v>32700</v>
      </c>
      <c r="B329" s="10">
        <f t="shared" si="104"/>
        <v>300</v>
      </c>
      <c r="C329" s="10">
        <f>A329*Parameter!$C$4</f>
        <v>4905</v>
      </c>
      <c r="D329" s="10">
        <f>(A329+B329*0)*Parameter!$C$6</f>
        <v>6540</v>
      </c>
      <c r="E329" s="10">
        <f t="shared" si="95"/>
        <v>21555</v>
      </c>
      <c r="F329" s="13">
        <f t="shared" si="105"/>
        <v>0.35</v>
      </c>
      <c r="G329" s="12">
        <f t="shared" si="96"/>
        <v>0.34082568807339447</v>
      </c>
      <c r="H329" s="10">
        <f t="shared" si="106"/>
        <v>32700</v>
      </c>
      <c r="I329" s="10">
        <f t="shared" si="107"/>
        <v>700</v>
      </c>
      <c r="J329" s="10">
        <f>H329*Parameter!$C$4</f>
        <v>4905</v>
      </c>
      <c r="K329" s="10">
        <f>(H329+I329*0)*Parameter!$C$6</f>
        <v>6540</v>
      </c>
      <c r="L329" s="10">
        <f t="shared" si="97"/>
        <v>21955</v>
      </c>
      <c r="M329" s="13">
        <f t="shared" si="108"/>
        <v>0.35</v>
      </c>
      <c r="N329" s="12">
        <f t="shared" si="98"/>
        <v>0.32859327217125384</v>
      </c>
      <c r="O329" s="10">
        <f t="shared" si="109"/>
        <v>32700</v>
      </c>
      <c r="P329" s="10">
        <f>Parameter!$C$7*2+Parameter!$C$8*2</f>
        <v>800</v>
      </c>
      <c r="Q329" s="10">
        <f>O329*Parameter!$C$4</f>
        <v>4905</v>
      </c>
      <c r="R329" s="10">
        <f>(O329+P329*0)*Parameter!$C$6</f>
        <v>6540</v>
      </c>
      <c r="S329" s="10">
        <f t="shared" si="99"/>
        <v>22055</v>
      </c>
      <c r="T329" s="13">
        <f t="shared" si="110"/>
        <v>0.35</v>
      </c>
      <c r="U329" s="12">
        <f t="shared" si="100"/>
        <v>0.32553516819571865</v>
      </c>
      <c r="V329" s="10">
        <f t="shared" si="111"/>
        <v>32700</v>
      </c>
      <c r="W329" s="10">
        <f t="shared" si="112"/>
        <v>400</v>
      </c>
      <c r="X329" s="10">
        <f>V329*Parameter!$C$4</f>
        <v>4905</v>
      </c>
      <c r="Y329" s="10">
        <f>(V329+W329*0)*Parameter!$C$6</f>
        <v>6540</v>
      </c>
      <c r="Z329" s="10">
        <f t="shared" si="101"/>
        <v>21655</v>
      </c>
      <c r="AA329" s="13">
        <f t="shared" si="113"/>
        <v>0.35</v>
      </c>
      <c r="AB329" s="12">
        <f t="shared" si="102"/>
        <v>0.33776758409785934</v>
      </c>
    </row>
    <row r="330" spans="1:28" x14ac:dyDescent="0.2">
      <c r="A330" s="9">
        <f t="shared" si="103"/>
        <v>32800</v>
      </c>
      <c r="B330" s="10">
        <f t="shared" si="104"/>
        <v>300</v>
      </c>
      <c r="C330" s="10">
        <f>A330*Parameter!$C$4</f>
        <v>4920</v>
      </c>
      <c r="D330" s="10">
        <f>(A330+B330*0)*Parameter!$C$6</f>
        <v>6560</v>
      </c>
      <c r="E330" s="10">
        <f t="shared" si="95"/>
        <v>21620</v>
      </c>
      <c r="F330" s="13">
        <f t="shared" si="105"/>
        <v>0.35</v>
      </c>
      <c r="G330" s="12">
        <f t="shared" si="96"/>
        <v>0.34085365853658539</v>
      </c>
      <c r="H330" s="10">
        <f t="shared" si="106"/>
        <v>32800</v>
      </c>
      <c r="I330" s="10">
        <f t="shared" si="107"/>
        <v>700</v>
      </c>
      <c r="J330" s="10">
        <f>H330*Parameter!$C$4</f>
        <v>4920</v>
      </c>
      <c r="K330" s="10">
        <f>(H330+I330*0)*Parameter!$C$6</f>
        <v>6560</v>
      </c>
      <c r="L330" s="10">
        <f t="shared" si="97"/>
        <v>22020</v>
      </c>
      <c r="M330" s="13">
        <f t="shared" si="108"/>
        <v>0.35</v>
      </c>
      <c r="N330" s="12">
        <f t="shared" si="98"/>
        <v>0.32865853658536587</v>
      </c>
      <c r="O330" s="10">
        <f t="shared" si="109"/>
        <v>32800</v>
      </c>
      <c r="P330" s="10">
        <f>Parameter!$C$7*2+Parameter!$C$8*2</f>
        <v>800</v>
      </c>
      <c r="Q330" s="10">
        <f>O330*Parameter!$C$4</f>
        <v>4920</v>
      </c>
      <c r="R330" s="10">
        <f>(O330+P330*0)*Parameter!$C$6</f>
        <v>6560</v>
      </c>
      <c r="S330" s="10">
        <f t="shared" si="99"/>
        <v>22120</v>
      </c>
      <c r="T330" s="13">
        <f t="shared" si="110"/>
        <v>0.35</v>
      </c>
      <c r="U330" s="12">
        <f t="shared" si="100"/>
        <v>0.32560975609756099</v>
      </c>
      <c r="V330" s="10">
        <f t="shared" si="111"/>
        <v>32800</v>
      </c>
      <c r="W330" s="10">
        <f t="shared" si="112"/>
        <v>400</v>
      </c>
      <c r="X330" s="10">
        <f>V330*Parameter!$C$4</f>
        <v>4920</v>
      </c>
      <c r="Y330" s="10">
        <f>(V330+W330*0)*Parameter!$C$6</f>
        <v>6560</v>
      </c>
      <c r="Z330" s="10">
        <f t="shared" si="101"/>
        <v>21720</v>
      </c>
      <c r="AA330" s="13">
        <f t="shared" si="113"/>
        <v>0.35</v>
      </c>
      <c r="AB330" s="12">
        <f t="shared" si="102"/>
        <v>0.33780487804878051</v>
      </c>
    </row>
    <row r="331" spans="1:28" x14ac:dyDescent="0.2">
      <c r="A331" s="9">
        <f t="shared" si="103"/>
        <v>32900</v>
      </c>
      <c r="B331" s="10">
        <f t="shared" si="104"/>
        <v>300</v>
      </c>
      <c r="C331" s="10">
        <f>A331*Parameter!$C$4</f>
        <v>4935</v>
      </c>
      <c r="D331" s="10">
        <f>(A331+B331*0)*Parameter!$C$6</f>
        <v>6580</v>
      </c>
      <c r="E331" s="10">
        <f t="shared" si="95"/>
        <v>21685</v>
      </c>
      <c r="F331" s="13">
        <f t="shared" si="105"/>
        <v>0.35</v>
      </c>
      <c r="G331" s="12">
        <f t="shared" si="96"/>
        <v>0.34088145896656535</v>
      </c>
      <c r="H331" s="10">
        <f t="shared" si="106"/>
        <v>32900</v>
      </c>
      <c r="I331" s="10">
        <f t="shared" si="107"/>
        <v>700</v>
      </c>
      <c r="J331" s="10">
        <f>H331*Parameter!$C$4</f>
        <v>4935</v>
      </c>
      <c r="K331" s="10">
        <f>(H331+I331*0)*Parameter!$C$6</f>
        <v>6580</v>
      </c>
      <c r="L331" s="10">
        <f t="shared" si="97"/>
        <v>22085</v>
      </c>
      <c r="M331" s="13">
        <f t="shared" si="108"/>
        <v>0.35</v>
      </c>
      <c r="N331" s="12">
        <f t="shared" si="98"/>
        <v>0.32872340425531915</v>
      </c>
      <c r="O331" s="10">
        <f t="shared" si="109"/>
        <v>32900</v>
      </c>
      <c r="P331" s="10">
        <f>Parameter!$C$7*2+Parameter!$C$8*2</f>
        <v>800</v>
      </c>
      <c r="Q331" s="10">
        <f>O331*Parameter!$C$4</f>
        <v>4935</v>
      </c>
      <c r="R331" s="10">
        <f>(O331+P331*0)*Parameter!$C$6</f>
        <v>6580</v>
      </c>
      <c r="S331" s="10">
        <f t="shared" si="99"/>
        <v>22185</v>
      </c>
      <c r="T331" s="13">
        <f t="shared" si="110"/>
        <v>0.35</v>
      </c>
      <c r="U331" s="12">
        <f t="shared" si="100"/>
        <v>0.32568389057750757</v>
      </c>
      <c r="V331" s="10">
        <f t="shared" si="111"/>
        <v>32900</v>
      </c>
      <c r="W331" s="10">
        <f t="shared" si="112"/>
        <v>400</v>
      </c>
      <c r="X331" s="10">
        <f>V331*Parameter!$C$4</f>
        <v>4935</v>
      </c>
      <c r="Y331" s="10">
        <f>(V331+W331*0)*Parameter!$C$6</f>
        <v>6580</v>
      </c>
      <c r="Z331" s="10">
        <f t="shared" si="101"/>
        <v>21785</v>
      </c>
      <c r="AA331" s="13">
        <f t="shared" si="113"/>
        <v>0.35</v>
      </c>
      <c r="AB331" s="12">
        <f t="shared" si="102"/>
        <v>0.33784194528875378</v>
      </c>
    </row>
    <row r="332" spans="1:28" x14ac:dyDescent="0.2">
      <c r="A332" s="9">
        <f t="shared" si="103"/>
        <v>33000</v>
      </c>
      <c r="B332" s="10">
        <f t="shared" si="104"/>
        <v>300</v>
      </c>
      <c r="C332" s="10">
        <f>A332*Parameter!$C$4</f>
        <v>4950</v>
      </c>
      <c r="D332" s="10">
        <f>(A332+B332*0)*Parameter!$C$6</f>
        <v>6600</v>
      </c>
      <c r="E332" s="10">
        <f t="shared" si="95"/>
        <v>21750</v>
      </c>
      <c r="F332" s="13">
        <f t="shared" si="105"/>
        <v>0.35</v>
      </c>
      <c r="G332" s="12">
        <f t="shared" si="96"/>
        <v>0.34090909090909088</v>
      </c>
      <c r="H332" s="10">
        <f t="shared" si="106"/>
        <v>33000</v>
      </c>
      <c r="I332" s="10">
        <f t="shared" si="107"/>
        <v>700</v>
      </c>
      <c r="J332" s="10">
        <f>H332*Parameter!$C$4</f>
        <v>4950</v>
      </c>
      <c r="K332" s="10">
        <f>(H332+I332*0)*Parameter!$C$6</f>
        <v>6600</v>
      </c>
      <c r="L332" s="10">
        <f t="shared" si="97"/>
        <v>22150</v>
      </c>
      <c r="M332" s="13">
        <f t="shared" si="108"/>
        <v>0.35</v>
      </c>
      <c r="N332" s="12">
        <f t="shared" si="98"/>
        <v>0.3287878787878788</v>
      </c>
      <c r="O332" s="10">
        <f t="shared" si="109"/>
        <v>33000</v>
      </c>
      <c r="P332" s="10">
        <f>Parameter!$C$7*2+Parameter!$C$8*2</f>
        <v>800</v>
      </c>
      <c r="Q332" s="10">
        <f>O332*Parameter!$C$4</f>
        <v>4950</v>
      </c>
      <c r="R332" s="10">
        <f>(O332+P332*0)*Parameter!$C$6</f>
        <v>6600</v>
      </c>
      <c r="S332" s="10">
        <f t="shared" si="99"/>
        <v>22250</v>
      </c>
      <c r="T332" s="13">
        <f t="shared" si="110"/>
        <v>0.35</v>
      </c>
      <c r="U332" s="12">
        <f t="shared" si="100"/>
        <v>0.32575757575757575</v>
      </c>
      <c r="V332" s="10">
        <f t="shared" si="111"/>
        <v>33000</v>
      </c>
      <c r="W332" s="10">
        <f t="shared" si="112"/>
        <v>400</v>
      </c>
      <c r="X332" s="10">
        <f>V332*Parameter!$C$4</f>
        <v>4950</v>
      </c>
      <c r="Y332" s="10">
        <f>(V332+W332*0)*Parameter!$C$6</f>
        <v>6600</v>
      </c>
      <c r="Z332" s="10">
        <f t="shared" si="101"/>
        <v>21850</v>
      </c>
      <c r="AA332" s="13">
        <f t="shared" si="113"/>
        <v>0.35</v>
      </c>
      <c r="AB332" s="12">
        <f t="shared" si="102"/>
        <v>0.33787878787878789</v>
      </c>
    </row>
    <row r="333" spans="1:28" x14ac:dyDescent="0.2">
      <c r="A333" s="9">
        <f t="shared" si="103"/>
        <v>33100</v>
      </c>
      <c r="B333" s="10">
        <f t="shared" si="104"/>
        <v>300</v>
      </c>
      <c r="C333" s="10">
        <f>A333*Parameter!$C$4</f>
        <v>4965</v>
      </c>
      <c r="D333" s="10">
        <f>(A333+B333*0)*Parameter!$C$6</f>
        <v>6620</v>
      </c>
      <c r="E333" s="10">
        <f t="shared" si="95"/>
        <v>21815</v>
      </c>
      <c r="F333" s="13">
        <f t="shared" si="105"/>
        <v>0.35</v>
      </c>
      <c r="G333" s="12">
        <f t="shared" si="96"/>
        <v>0.34093655589123867</v>
      </c>
      <c r="H333" s="10">
        <f t="shared" si="106"/>
        <v>33100</v>
      </c>
      <c r="I333" s="10">
        <f t="shared" si="107"/>
        <v>700</v>
      </c>
      <c r="J333" s="10">
        <f>H333*Parameter!$C$4</f>
        <v>4965</v>
      </c>
      <c r="K333" s="10">
        <f>(H333+I333*0)*Parameter!$C$6</f>
        <v>6620</v>
      </c>
      <c r="L333" s="10">
        <f t="shared" si="97"/>
        <v>22215</v>
      </c>
      <c r="M333" s="13">
        <f t="shared" si="108"/>
        <v>0.35</v>
      </c>
      <c r="N333" s="12">
        <f t="shared" si="98"/>
        <v>0.32885196374622355</v>
      </c>
      <c r="O333" s="10">
        <f t="shared" si="109"/>
        <v>33100</v>
      </c>
      <c r="P333" s="10">
        <f>Parameter!$C$7*2+Parameter!$C$8*2</f>
        <v>800</v>
      </c>
      <c r="Q333" s="10">
        <f>O333*Parameter!$C$4</f>
        <v>4965</v>
      </c>
      <c r="R333" s="10">
        <f>(O333+P333*0)*Parameter!$C$6</f>
        <v>6620</v>
      </c>
      <c r="S333" s="10">
        <f t="shared" si="99"/>
        <v>22315</v>
      </c>
      <c r="T333" s="13">
        <f t="shared" si="110"/>
        <v>0.35</v>
      </c>
      <c r="U333" s="12">
        <f t="shared" si="100"/>
        <v>0.3258308157099698</v>
      </c>
      <c r="V333" s="10">
        <f t="shared" si="111"/>
        <v>33100</v>
      </c>
      <c r="W333" s="10">
        <f t="shared" si="112"/>
        <v>400</v>
      </c>
      <c r="X333" s="10">
        <f>V333*Parameter!$C$4</f>
        <v>4965</v>
      </c>
      <c r="Y333" s="10">
        <f>(V333+W333*0)*Parameter!$C$6</f>
        <v>6620</v>
      </c>
      <c r="Z333" s="10">
        <f t="shared" si="101"/>
        <v>21915</v>
      </c>
      <c r="AA333" s="13">
        <f t="shared" si="113"/>
        <v>0.35</v>
      </c>
      <c r="AB333" s="12">
        <f t="shared" si="102"/>
        <v>0.33791540785498492</v>
      </c>
    </row>
    <row r="334" spans="1:28" x14ac:dyDescent="0.2">
      <c r="A334" s="9">
        <f t="shared" si="103"/>
        <v>33200</v>
      </c>
      <c r="B334" s="10">
        <f t="shared" si="104"/>
        <v>300</v>
      </c>
      <c r="C334" s="10">
        <f>A334*Parameter!$C$4</f>
        <v>4980</v>
      </c>
      <c r="D334" s="10">
        <f>(A334+B334*0)*Parameter!$C$6</f>
        <v>6640</v>
      </c>
      <c r="E334" s="10">
        <f t="shared" si="95"/>
        <v>21880</v>
      </c>
      <c r="F334" s="13">
        <f t="shared" si="105"/>
        <v>0.35</v>
      </c>
      <c r="G334" s="12">
        <f t="shared" si="96"/>
        <v>0.34096385542168672</v>
      </c>
      <c r="H334" s="10">
        <f t="shared" si="106"/>
        <v>33200</v>
      </c>
      <c r="I334" s="10">
        <f t="shared" si="107"/>
        <v>700</v>
      </c>
      <c r="J334" s="10">
        <f>H334*Parameter!$C$4</f>
        <v>4980</v>
      </c>
      <c r="K334" s="10">
        <f>(H334+I334*0)*Parameter!$C$6</f>
        <v>6640</v>
      </c>
      <c r="L334" s="10">
        <f t="shared" si="97"/>
        <v>22280</v>
      </c>
      <c r="M334" s="13">
        <f t="shared" si="108"/>
        <v>0.35</v>
      </c>
      <c r="N334" s="12">
        <f t="shared" si="98"/>
        <v>0.3289156626506024</v>
      </c>
      <c r="O334" s="10">
        <f t="shared" si="109"/>
        <v>33200</v>
      </c>
      <c r="P334" s="10">
        <f>Parameter!$C$7*2+Parameter!$C$8*2</f>
        <v>800</v>
      </c>
      <c r="Q334" s="10">
        <f>O334*Parameter!$C$4</f>
        <v>4980</v>
      </c>
      <c r="R334" s="10">
        <f>(O334+P334*0)*Parameter!$C$6</f>
        <v>6640</v>
      </c>
      <c r="S334" s="10">
        <f t="shared" si="99"/>
        <v>22380</v>
      </c>
      <c r="T334" s="13">
        <f t="shared" si="110"/>
        <v>0.35</v>
      </c>
      <c r="U334" s="12">
        <f t="shared" si="100"/>
        <v>0.32590361445783134</v>
      </c>
      <c r="V334" s="10">
        <f t="shared" si="111"/>
        <v>33200</v>
      </c>
      <c r="W334" s="10">
        <f t="shared" si="112"/>
        <v>400</v>
      </c>
      <c r="X334" s="10">
        <f>V334*Parameter!$C$4</f>
        <v>4980</v>
      </c>
      <c r="Y334" s="10">
        <f>(V334+W334*0)*Parameter!$C$6</f>
        <v>6640</v>
      </c>
      <c r="Z334" s="10">
        <f t="shared" si="101"/>
        <v>21980</v>
      </c>
      <c r="AA334" s="13">
        <f t="shared" si="113"/>
        <v>0.35</v>
      </c>
      <c r="AB334" s="12">
        <f t="shared" si="102"/>
        <v>0.33795180722891566</v>
      </c>
    </row>
    <row r="335" spans="1:28" x14ac:dyDescent="0.2">
      <c r="A335" s="9">
        <f t="shared" si="103"/>
        <v>33300</v>
      </c>
      <c r="B335" s="10">
        <f t="shared" si="104"/>
        <v>300</v>
      </c>
      <c r="C335" s="10">
        <f>A335*Parameter!$C$4</f>
        <v>4995</v>
      </c>
      <c r="D335" s="10">
        <f>(A335+B335*0)*Parameter!$C$6</f>
        <v>6660</v>
      </c>
      <c r="E335" s="10">
        <f t="shared" si="95"/>
        <v>21945</v>
      </c>
      <c r="F335" s="13">
        <f t="shared" si="105"/>
        <v>0.35</v>
      </c>
      <c r="G335" s="12">
        <f t="shared" si="96"/>
        <v>0.34099099099099101</v>
      </c>
      <c r="H335" s="10">
        <f t="shared" si="106"/>
        <v>33300</v>
      </c>
      <c r="I335" s="10">
        <f t="shared" si="107"/>
        <v>700</v>
      </c>
      <c r="J335" s="10">
        <f>H335*Parameter!$C$4</f>
        <v>4995</v>
      </c>
      <c r="K335" s="10">
        <f>(H335+I335*0)*Parameter!$C$6</f>
        <v>6660</v>
      </c>
      <c r="L335" s="10">
        <f t="shared" si="97"/>
        <v>22345</v>
      </c>
      <c r="M335" s="13">
        <f t="shared" si="108"/>
        <v>0.35</v>
      </c>
      <c r="N335" s="12">
        <f t="shared" si="98"/>
        <v>0.32897897897897899</v>
      </c>
      <c r="O335" s="10">
        <f t="shared" si="109"/>
        <v>33300</v>
      </c>
      <c r="P335" s="10">
        <f>Parameter!$C$7*2+Parameter!$C$8*2</f>
        <v>800</v>
      </c>
      <c r="Q335" s="10">
        <f>O335*Parameter!$C$4</f>
        <v>4995</v>
      </c>
      <c r="R335" s="10">
        <f>(O335+P335*0)*Parameter!$C$6</f>
        <v>6660</v>
      </c>
      <c r="S335" s="10">
        <f t="shared" si="99"/>
        <v>22445</v>
      </c>
      <c r="T335" s="13">
        <f t="shared" si="110"/>
        <v>0.35</v>
      </c>
      <c r="U335" s="12">
        <f t="shared" si="100"/>
        <v>0.325975975975976</v>
      </c>
      <c r="V335" s="10">
        <f t="shared" si="111"/>
        <v>33300</v>
      </c>
      <c r="W335" s="10">
        <f t="shared" si="112"/>
        <v>400</v>
      </c>
      <c r="X335" s="10">
        <f>V335*Parameter!$C$4</f>
        <v>4995</v>
      </c>
      <c r="Y335" s="10">
        <f>(V335+W335*0)*Parameter!$C$6</f>
        <v>6660</v>
      </c>
      <c r="Z335" s="10">
        <f t="shared" si="101"/>
        <v>22045</v>
      </c>
      <c r="AA335" s="13">
        <f t="shared" si="113"/>
        <v>0.35</v>
      </c>
      <c r="AB335" s="12">
        <f t="shared" si="102"/>
        <v>0.33798798798798801</v>
      </c>
    </row>
    <row r="336" spans="1:28" x14ac:dyDescent="0.2">
      <c r="A336" s="9">
        <f t="shared" si="103"/>
        <v>33400</v>
      </c>
      <c r="B336" s="10">
        <f t="shared" si="104"/>
        <v>300</v>
      </c>
      <c r="C336" s="10">
        <f>A336*Parameter!$C$4</f>
        <v>5010</v>
      </c>
      <c r="D336" s="10">
        <f>(A336+B336*0)*Parameter!$C$6</f>
        <v>6680</v>
      </c>
      <c r="E336" s="10">
        <f t="shared" si="95"/>
        <v>22010</v>
      </c>
      <c r="F336" s="13">
        <f t="shared" si="105"/>
        <v>0.35</v>
      </c>
      <c r="G336" s="12">
        <f t="shared" si="96"/>
        <v>0.34101796407185631</v>
      </c>
      <c r="H336" s="10">
        <f t="shared" si="106"/>
        <v>33400</v>
      </c>
      <c r="I336" s="10">
        <f t="shared" si="107"/>
        <v>700</v>
      </c>
      <c r="J336" s="10">
        <f>H336*Parameter!$C$4</f>
        <v>5010</v>
      </c>
      <c r="K336" s="10">
        <f>(H336+I336*0)*Parameter!$C$6</f>
        <v>6680</v>
      </c>
      <c r="L336" s="10">
        <f t="shared" si="97"/>
        <v>22410</v>
      </c>
      <c r="M336" s="13">
        <f t="shared" si="108"/>
        <v>0.35</v>
      </c>
      <c r="N336" s="12">
        <f t="shared" si="98"/>
        <v>0.32904191616766465</v>
      </c>
      <c r="O336" s="10">
        <f t="shared" si="109"/>
        <v>33400</v>
      </c>
      <c r="P336" s="10">
        <f>Parameter!$C$7*2+Parameter!$C$8*2</f>
        <v>800</v>
      </c>
      <c r="Q336" s="10">
        <f>O336*Parameter!$C$4</f>
        <v>5010</v>
      </c>
      <c r="R336" s="10">
        <f>(O336+P336*0)*Parameter!$C$6</f>
        <v>6680</v>
      </c>
      <c r="S336" s="10">
        <f t="shared" si="99"/>
        <v>22510</v>
      </c>
      <c r="T336" s="13">
        <f t="shared" si="110"/>
        <v>0.35</v>
      </c>
      <c r="U336" s="12">
        <f t="shared" si="100"/>
        <v>0.32604790419161678</v>
      </c>
      <c r="V336" s="10">
        <f t="shared" si="111"/>
        <v>33400</v>
      </c>
      <c r="W336" s="10">
        <f t="shared" si="112"/>
        <v>400</v>
      </c>
      <c r="X336" s="10">
        <f>V336*Parameter!$C$4</f>
        <v>5010</v>
      </c>
      <c r="Y336" s="10">
        <f>(V336+W336*0)*Parameter!$C$6</f>
        <v>6680</v>
      </c>
      <c r="Z336" s="10">
        <f t="shared" si="101"/>
        <v>22110</v>
      </c>
      <c r="AA336" s="13">
        <f t="shared" si="113"/>
        <v>0.35</v>
      </c>
      <c r="AB336" s="12">
        <f t="shared" si="102"/>
        <v>0.33802395209580838</v>
      </c>
    </row>
    <row r="337" spans="1:28" x14ac:dyDescent="0.2">
      <c r="A337" s="9">
        <f t="shared" si="103"/>
        <v>33500</v>
      </c>
      <c r="B337" s="10">
        <f t="shared" si="104"/>
        <v>300</v>
      </c>
      <c r="C337" s="10">
        <f>A337*Parameter!$C$4</f>
        <v>5025</v>
      </c>
      <c r="D337" s="10">
        <f>(A337+B337*0)*Parameter!$C$6</f>
        <v>6700</v>
      </c>
      <c r="E337" s="10">
        <f t="shared" si="95"/>
        <v>22075</v>
      </c>
      <c r="F337" s="13">
        <f t="shared" si="105"/>
        <v>0.35</v>
      </c>
      <c r="G337" s="12">
        <f t="shared" si="96"/>
        <v>0.34104477611940298</v>
      </c>
      <c r="H337" s="10">
        <f t="shared" si="106"/>
        <v>33500</v>
      </c>
      <c r="I337" s="10">
        <f t="shared" si="107"/>
        <v>700</v>
      </c>
      <c r="J337" s="10">
        <f>H337*Parameter!$C$4</f>
        <v>5025</v>
      </c>
      <c r="K337" s="10">
        <f>(H337+I337*0)*Parameter!$C$6</f>
        <v>6700</v>
      </c>
      <c r="L337" s="10">
        <f t="shared" si="97"/>
        <v>22475</v>
      </c>
      <c r="M337" s="13">
        <f t="shared" si="108"/>
        <v>0.35</v>
      </c>
      <c r="N337" s="12">
        <f t="shared" si="98"/>
        <v>0.32910447761194028</v>
      </c>
      <c r="O337" s="10">
        <f t="shared" si="109"/>
        <v>33500</v>
      </c>
      <c r="P337" s="10">
        <f>Parameter!$C$7*2+Parameter!$C$8*2</f>
        <v>800</v>
      </c>
      <c r="Q337" s="10">
        <f>O337*Parameter!$C$4</f>
        <v>5025</v>
      </c>
      <c r="R337" s="10">
        <f>(O337+P337*0)*Parameter!$C$6</f>
        <v>6700</v>
      </c>
      <c r="S337" s="10">
        <f t="shared" si="99"/>
        <v>22575</v>
      </c>
      <c r="T337" s="13">
        <f t="shared" si="110"/>
        <v>0.35</v>
      </c>
      <c r="U337" s="12">
        <f t="shared" si="100"/>
        <v>0.32611940298507464</v>
      </c>
      <c r="V337" s="10">
        <f t="shared" si="111"/>
        <v>33500</v>
      </c>
      <c r="W337" s="10">
        <f t="shared" si="112"/>
        <v>400</v>
      </c>
      <c r="X337" s="10">
        <f>V337*Parameter!$C$4</f>
        <v>5025</v>
      </c>
      <c r="Y337" s="10">
        <f>(V337+W337*0)*Parameter!$C$6</f>
        <v>6700</v>
      </c>
      <c r="Z337" s="10">
        <f t="shared" si="101"/>
        <v>22175</v>
      </c>
      <c r="AA337" s="13">
        <f t="shared" si="113"/>
        <v>0.35</v>
      </c>
      <c r="AB337" s="12">
        <f t="shared" si="102"/>
        <v>0.33805970149253733</v>
      </c>
    </row>
    <row r="338" spans="1:28" x14ac:dyDescent="0.2">
      <c r="A338" s="9">
        <f t="shared" si="103"/>
        <v>33600</v>
      </c>
      <c r="B338" s="10">
        <f t="shared" si="104"/>
        <v>300</v>
      </c>
      <c r="C338" s="10">
        <f>A338*Parameter!$C$4</f>
        <v>5040</v>
      </c>
      <c r="D338" s="10">
        <f>(A338+B338*0)*Parameter!$C$6</f>
        <v>6720</v>
      </c>
      <c r="E338" s="10">
        <f t="shared" si="95"/>
        <v>22140</v>
      </c>
      <c r="F338" s="13">
        <f t="shared" si="105"/>
        <v>0.35</v>
      </c>
      <c r="G338" s="12">
        <f t="shared" si="96"/>
        <v>0.34107142857142858</v>
      </c>
      <c r="H338" s="10">
        <f t="shared" si="106"/>
        <v>33600</v>
      </c>
      <c r="I338" s="10">
        <f t="shared" si="107"/>
        <v>700</v>
      </c>
      <c r="J338" s="10">
        <f>H338*Parameter!$C$4</f>
        <v>5040</v>
      </c>
      <c r="K338" s="10">
        <f>(H338+I338*0)*Parameter!$C$6</f>
        <v>6720</v>
      </c>
      <c r="L338" s="10">
        <f t="shared" si="97"/>
        <v>22540</v>
      </c>
      <c r="M338" s="13">
        <f t="shared" si="108"/>
        <v>0.35</v>
      </c>
      <c r="N338" s="12">
        <f t="shared" si="98"/>
        <v>0.32916666666666666</v>
      </c>
      <c r="O338" s="10">
        <f t="shared" si="109"/>
        <v>33600</v>
      </c>
      <c r="P338" s="10">
        <f>Parameter!$C$7*2+Parameter!$C$8*2</f>
        <v>800</v>
      </c>
      <c r="Q338" s="10">
        <f>O338*Parameter!$C$4</f>
        <v>5040</v>
      </c>
      <c r="R338" s="10">
        <f>(O338+P338*0)*Parameter!$C$6</f>
        <v>6720</v>
      </c>
      <c r="S338" s="10">
        <f t="shared" si="99"/>
        <v>22640</v>
      </c>
      <c r="T338" s="13">
        <f t="shared" si="110"/>
        <v>0.35</v>
      </c>
      <c r="U338" s="12">
        <f t="shared" si="100"/>
        <v>0.3261904761904762</v>
      </c>
      <c r="V338" s="10">
        <f t="shared" si="111"/>
        <v>33600</v>
      </c>
      <c r="W338" s="10">
        <f t="shared" si="112"/>
        <v>400</v>
      </c>
      <c r="X338" s="10">
        <f>V338*Parameter!$C$4</f>
        <v>5040</v>
      </c>
      <c r="Y338" s="10">
        <f>(V338+W338*0)*Parameter!$C$6</f>
        <v>6720</v>
      </c>
      <c r="Z338" s="10">
        <f t="shared" si="101"/>
        <v>22240</v>
      </c>
      <c r="AA338" s="13">
        <f t="shared" si="113"/>
        <v>0.35</v>
      </c>
      <c r="AB338" s="12">
        <f t="shared" si="102"/>
        <v>0.33809523809523812</v>
      </c>
    </row>
    <row r="339" spans="1:28" x14ac:dyDescent="0.2">
      <c r="A339" s="9">
        <f t="shared" si="103"/>
        <v>33700</v>
      </c>
      <c r="B339" s="10">
        <f t="shared" si="104"/>
        <v>300</v>
      </c>
      <c r="C339" s="10">
        <f>A339*Parameter!$C$4</f>
        <v>5055</v>
      </c>
      <c r="D339" s="10">
        <f>(A339+B339*0)*Parameter!$C$6</f>
        <v>6740</v>
      </c>
      <c r="E339" s="10">
        <f t="shared" si="95"/>
        <v>22205</v>
      </c>
      <c r="F339" s="13">
        <f t="shared" si="105"/>
        <v>0.35</v>
      </c>
      <c r="G339" s="12">
        <f t="shared" si="96"/>
        <v>0.34109792284866469</v>
      </c>
      <c r="H339" s="10">
        <f t="shared" si="106"/>
        <v>33700</v>
      </c>
      <c r="I339" s="10">
        <f t="shared" si="107"/>
        <v>700</v>
      </c>
      <c r="J339" s="10">
        <f>H339*Parameter!$C$4</f>
        <v>5055</v>
      </c>
      <c r="K339" s="10">
        <f>(H339+I339*0)*Parameter!$C$6</f>
        <v>6740</v>
      </c>
      <c r="L339" s="10">
        <f t="shared" si="97"/>
        <v>22605</v>
      </c>
      <c r="M339" s="13">
        <f t="shared" si="108"/>
        <v>0.35</v>
      </c>
      <c r="N339" s="12">
        <f t="shared" si="98"/>
        <v>0.32922848664688426</v>
      </c>
      <c r="O339" s="10">
        <f t="shared" si="109"/>
        <v>33700</v>
      </c>
      <c r="P339" s="10">
        <f>Parameter!$C$7*2+Parameter!$C$8*2</f>
        <v>800</v>
      </c>
      <c r="Q339" s="10">
        <f>O339*Parameter!$C$4</f>
        <v>5055</v>
      </c>
      <c r="R339" s="10">
        <f>(O339+P339*0)*Parameter!$C$6</f>
        <v>6740</v>
      </c>
      <c r="S339" s="10">
        <f t="shared" si="99"/>
        <v>22705</v>
      </c>
      <c r="T339" s="13">
        <f t="shared" si="110"/>
        <v>0.35</v>
      </c>
      <c r="U339" s="12">
        <f t="shared" si="100"/>
        <v>0.32626112759643916</v>
      </c>
      <c r="V339" s="10">
        <f t="shared" si="111"/>
        <v>33700</v>
      </c>
      <c r="W339" s="10">
        <f t="shared" si="112"/>
        <v>400</v>
      </c>
      <c r="X339" s="10">
        <f>V339*Parameter!$C$4</f>
        <v>5055</v>
      </c>
      <c r="Y339" s="10">
        <f>(V339+W339*0)*Parameter!$C$6</f>
        <v>6740</v>
      </c>
      <c r="Z339" s="10">
        <f t="shared" si="101"/>
        <v>22305</v>
      </c>
      <c r="AA339" s="13">
        <f t="shared" si="113"/>
        <v>0.35</v>
      </c>
      <c r="AB339" s="12">
        <f t="shared" si="102"/>
        <v>0.3381305637982196</v>
      </c>
    </row>
    <row r="340" spans="1:28" x14ac:dyDescent="0.2">
      <c r="A340" s="9">
        <f t="shared" si="103"/>
        <v>33800</v>
      </c>
      <c r="B340" s="10">
        <f t="shared" si="104"/>
        <v>300</v>
      </c>
      <c r="C340" s="10">
        <f>A340*Parameter!$C$4</f>
        <v>5070</v>
      </c>
      <c r="D340" s="10">
        <f>(A340+B340*0)*Parameter!$C$6</f>
        <v>6760</v>
      </c>
      <c r="E340" s="10">
        <f t="shared" si="95"/>
        <v>22270</v>
      </c>
      <c r="F340" s="13">
        <f t="shared" si="105"/>
        <v>0.35</v>
      </c>
      <c r="G340" s="12">
        <f t="shared" si="96"/>
        <v>0.34112426035502957</v>
      </c>
      <c r="H340" s="10">
        <f t="shared" si="106"/>
        <v>33800</v>
      </c>
      <c r="I340" s="10">
        <f t="shared" si="107"/>
        <v>700</v>
      </c>
      <c r="J340" s="10">
        <f>H340*Parameter!$C$4</f>
        <v>5070</v>
      </c>
      <c r="K340" s="10">
        <f>(H340+I340*0)*Parameter!$C$6</f>
        <v>6760</v>
      </c>
      <c r="L340" s="10">
        <f t="shared" si="97"/>
        <v>22670</v>
      </c>
      <c r="M340" s="13">
        <f t="shared" si="108"/>
        <v>0.35</v>
      </c>
      <c r="N340" s="12">
        <f t="shared" si="98"/>
        <v>0.32928994082840235</v>
      </c>
      <c r="O340" s="10">
        <f t="shared" si="109"/>
        <v>33800</v>
      </c>
      <c r="P340" s="10">
        <f>Parameter!$C$7*2+Parameter!$C$8*2</f>
        <v>800</v>
      </c>
      <c r="Q340" s="10">
        <f>O340*Parameter!$C$4</f>
        <v>5070</v>
      </c>
      <c r="R340" s="10">
        <f>(O340+P340*0)*Parameter!$C$6</f>
        <v>6760</v>
      </c>
      <c r="S340" s="10">
        <f t="shared" si="99"/>
        <v>22770</v>
      </c>
      <c r="T340" s="13">
        <f t="shared" si="110"/>
        <v>0.35</v>
      </c>
      <c r="U340" s="12">
        <f t="shared" si="100"/>
        <v>0.32633136094674559</v>
      </c>
      <c r="V340" s="10">
        <f t="shared" si="111"/>
        <v>33800</v>
      </c>
      <c r="W340" s="10">
        <f t="shared" si="112"/>
        <v>400</v>
      </c>
      <c r="X340" s="10">
        <f>V340*Parameter!$C$4</f>
        <v>5070</v>
      </c>
      <c r="Y340" s="10">
        <f>(V340+W340*0)*Parameter!$C$6</f>
        <v>6760</v>
      </c>
      <c r="Z340" s="10">
        <f t="shared" si="101"/>
        <v>22370</v>
      </c>
      <c r="AA340" s="13">
        <f t="shared" si="113"/>
        <v>0.35</v>
      </c>
      <c r="AB340" s="12">
        <f t="shared" si="102"/>
        <v>0.33816568047337275</v>
      </c>
    </row>
    <row r="341" spans="1:28" x14ac:dyDescent="0.2">
      <c r="A341" s="9">
        <f t="shared" si="103"/>
        <v>33900</v>
      </c>
      <c r="B341" s="10">
        <f t="shared" si="104"/>
        <v>300</v>
      </c>
      <c r="C341" s="10">
        <f>A341*Parameter!$C$4</f>
        <v>5085</v>
      </c>
      <c r="D341" s="10">
        <f>(A341+B341*0)*Parameter!$C$6</f>
        <v>6780</v>
      </c>
      <c r="E341" s="10">
        <f t="shared" si="95"/>
        <v>22335</v>
      </c>
      <c r="F341" s="13">
        <f t="shared" si="105"/>
        <v>0.35</v>
      </c>
      <c r="G341" s="12">
        <f t="shared" si="96"/>
        <v>0.34115044247787613</v>
      </c>
      <c r="H341" s="10">
        <f t="shared" si="106"/>
        <v>33900</v>
      </c>
      <c r="I341" s="10">
        <f t="shared" si="107"/>
        <v>700</v>
      </c>
      <c r="J341" s="10">
        <f>H341*Parameter!$C$4</f>
        <v>5085</v>
      </c>
      <c r="K341" s="10">
        <f>(H341+I341*0)*Parameter!$C$6</f>
        <v>6780</v>
      </c>
      <c r="L341" s="10">
        <f t="shared" si="97"/>
        <v>22735</v>
      </c>
      <c r="M341" s="13">
        <f t="shared" si="108"/>
        <v>0.35</v>
      </c>
      <c r="N341" s="12">
        <f t="shared" si="98"/>
        <v>0.3293510324483776</v>
      </c>
      <c r="O341" s="10">
        <f t="shared" si="109"/>
        <v>33900</v>
      </c>
      <c r="P341" s="10">
        <f>Parameter!$C$7*2+Parameter!$C$8*2</f>
        <v>800</v>
      </c>
      <c r="Q341" s="10">
        <f>O341*Parameter!$C$4</f>
        <v>5085</v>
      </c>
      <c r="R341" s="10">
        <f>(O341+P341*0)*Parameter!$C$6</f>
        <v>6780</v>
      </c>
      <c r="S341" s="10">
        <f t="shared" si="99"/>
        <v>22835</v>
      </c>
      <c r="T341" s="13">
        <f t="shared" si="110"/>
        <v>0.35</v>
      </c>
      <c r="U341" s="12">
        <f t="shared" si="100"/>
        <v>0.32640117994100293</v>
      </c>
      <c r="V341" s="10">
        <f t="shared" si="111"/>
        <v>33900</v>
      </c>
      <c r="W341" s="10">
        <f t="shared" si="112"/>
        <v>400</v>
      </c>
      <c r="X341" s="10">
        <f>V341*Parameter!$C$4</f>
        <v>5085</v>
      </c>
      <c r="Y341" s="10">
        <f>(V341+W341*0)*Parameter!$C$6</f>
        <v>6780</v>
      </c>
      <c r="Z341" s="10">
        <f t="shared" si="101"/>
        <v>22435</v>
      </c>
      <c r="AA341" s="13">
        <f t="shared" si="113"/>
        <v>0.35</v>
      </c>
      <c r="AB341" s="12">
        <f t="shared" si="102"/>
        <v>0.33820058997050145</v>
      </c>
    </row>
    <row r="342" spans="1:28" x14ac:dyDescent="0.2">
      <c r="A342" s="9">
        <f t="shared" si="103"/>
        <v>34000</v>
      </c>
      <c r="B342" s="10">
        <f t="shared" si="104"/>
        <v>300</v>
      </c>
      <c r="C342" s="10">
        <f>A342*Parameter!$C$4</f>
        <v>5100</v>
      </c>
      <c r="D342" s="10">
        <f>(A342+B342*0)*Parameter!$C$6</f>
        <v>6800</v>
      </c>
      <c r="E342" s="10">
        <f t="shared" si="95"/>
        <v>22400</v>
      </c>
      <c r="F342" s="13">
        <f t="shared" si="105"/>
        <v>0.35</v>
      </c>
      <c r="G342" s="12">
        <f t="shared" si="96"/>
        <v>0.3411764705882353</v>
      </c>
      <c r="H342" s="10">
        <f t="shared" si="106"/>
        <v>34000</v>
      </c>
      <c r="I342" s="10">
        <f t="shared" si="107"/>
        <v>700</v>
      </c>
      <c r="J342" s="10">
        <f>H342*Parameter!$C$4</f>
        <v>5100</v>
      </c>
      <c r="K342" s="10">
        <f>(H342+I342*0)*Parameter!$C$6</f>
        <v>6800</v>
      </c>
      <c r="L342" s="10">
        <f t="shared" si="97"/>
        <v>22800</v>
      </c>
      <c r="M342" s="13">
        <f t="shared" si="108"/>
        <v>0.35</v>
      </c>
      <c r="N342" s="12">
        <f t="shared" si="98"/>
        <v>0.32941176470588235</v>
      </c>
      <c r="O342" s="10">
        <f t="shared" si="109"/>
        <v>34000</v>
      </c>
      <c r="P342" s="10">
        <f>Parameter!$C$7*2+Parameter!$C$8*2</f>
        <v>800</v>
      </c>
      <c r="Q342" s="10">
        <f>O342*Parameter!$C$4</f>
        <v>5100</v>
      </c>
      <c r="R342" s="10">
        <f>(O342+P342*0)*Parameter!$C$6</f>
        <v>6800</v>
      </c>
      <c r="S342" s="10">
        <f t="shared" si="99"/>
        <v>22900</v>
      </c>
      <c r="T342" s="13">
        <f t="shared" si="110"/>
        <v>0.35</v>
      </c>
      <c r="U342" s="12">
        <f t="shared" si="100"/>
        <v>0.32647058823529412</v>
      </c>
      <c r="V342" s="10">
        <f t="shared" si="111"/>
        <v>34000</v>
      </c>
      <c r="W342" s="10">
        <f t="shared" si="112"/>
        <v>400</v>
      </c>
      <c r="X342" s="10">
        <f>V342*Parameter!$C$4</f>
        <v>5100</v>
      </c>
      <c r="Y342" s="10">
        <f>(V342+W342*0)*Parameter!$C$6</f>
        <v>6800</v>
      </c>
      <c r="Z342" s="10">
        <f t="shared" si="101"/>
        <v>22500</v>
      </c>
      <c r="AA342" s="13">
        <f t="shared" si="113"/>
        <v>0.35</v>
      </c>
      <c r="AB342" s="12">
        <f t="shared" si="102"/>
        <v>0.33823529411764708</v>
      </c>
    </row>
    <row r="343" spans="1:28" x14ac:dyDescent="0.2">
      <c r="A343" s="9">
        <f t="shared" si="103"/>
        <v>34100</v>
      </c>
      <c r="B343" s="10">
        <f t="shared" si="104"/>
        <v>300</v>
      </c>
      <c r="C343" s="10">
        <f>A343*Parameter!$C$4</f>
        <v>5115</v>
      </c>
      <c r="D343" s="10">
        <f>(A343+B343*0)*Parameter!$C$6</f>
        <v>6820</v>
      </c>
      <c r="E343" s="10">
        <f t="shared" si="95"/>
        <v>22465</v>
      </c>
      <c r="F343" s="13">
        <f t="shared" si="105"/>
        <v>0.35</v>
      </c>
      <c r="G343" s="12">
        <f t="shared" si="96"/>
        <v>0.3412023460410557</v>
      </c>
      <c r="H343" s="10">
        <f t="shared" si="106"/>
        <v>34100</v>
      </c>
      <c r="I343" s="10">
        <f t="shared" si="107"/>
        <v>700</v>
      </c>
      <c r="J343" s="10">
        <f>H343*Parameter!$C$4</f>
        <v>5115</v>
      </c>
      <c r="K343" s="10">
        <f>(H343+I343*0)*Parameter!$C$6</f>
        <v>6820</v>
      </c>
      <c r="L343" s="10">
        <f t="shared" si="97"/>
        <v>22865</v>
      </c>
      <c r="M343" s="13">
        <f t="shared" si="108"/>
        <v>0.35</v>
      </c>
      <c r="N343" s="12">
        <f t="shared" si="98"/>
        <v>0.32947214076246334</v>
      </c>
      <c r="O343" s="10">
        <f t="shared" si="109"/>
        <v>34100</v>
      </c>
      <c r="P343" s="10">
        <f>Parameter!$C$7*2+Parameter!$C$8*2</f>
        <v>800</v>
      </c>
      <c r="Q343" s="10">
        <f>O343*Parameter!$C$4</f>
        <v>5115</v>
      </c>
      <c r="R343" s="10">
        <f>(O343+P343*0)*Parameter!$C$6</f>
        <v>6820</v>
      </c>
      <c r="S343" s="10">
        <f t="shared" si="99"/>
        <v>22965</v>
      </c>
      <c r="T343" s="13">
        <f t="shared" si="110"/>
        <v>0.35</v>
      </c>
      <c r="U343" s="12">
        <f t="shared" si="100"/>
        <v>0.32653958944281525</v>
      </c>
      <c r="V343" s="10">
        <f t="shared" si="111"/>
        <v>34100</v>
      </c>
      <c r="W343" s="10">
        <f t="shared" si="112"/>
        <v>400</v>
      </c>
      <c r="X343" s="10">
        <f>V343*Parameter!$C$4</f>
        <v>5115</v>
      </c>
      <c r="Y343" s="10">
        <f>(V343+W343*0)*Parameter!$C$6</f>
        <v>6820</v>
      </c>
      <c r="Z343" s="10">
        <f t="shared" si="101"/>
        <v>22565</v>
      </c>
      <c r="AA343" s="13">
        <f t="shared" si="113"/>
        <v>0.35</v>
      </c>
      <c r="AB343" s="12">
        <f t="shared" si="102"/>
        <v>0.33826979472140761</v>
      </c>
    </row>
    <row r="344" spans="1:28" x14ac:dyDescent="0.2">
      <c r="A344" s="9">
        <f t="shared" si="103"/>
        <v>34200</v>
      </c>
      <c r="B344" s="10">
        <f t="shared" si="104"/>
        <v>300</v>
      </c>
      <c r="C344" s="10">
        <f>A344*Parameter!$C$4</f>
        <v>5130</v>
      </c>
      <c r="D344" s="10">
        <f>(A344+B344*0)*Parameter!$C$6</f>
        <v>6840</v>
      </c>
      <c r="E344" s="10">
        <f t="shared" si="95"/>
        <v>22530</v>
      </c>
      <c r="F344" s="13">
        <f t="shared" si="105"/>
        <v>0.35</v>
      </c>
      <c r="G344" s="12">
        <f t="shared" si="96"/>
        <v>0.3412280701754386</v>
      </c>
      <c r="H344" s="10">
        <f t="shared" si="106"/>
        <v>34200</v>
      </c>
      <c r="I344" s="10">
        <f t="shared" si="107"/>
        <v>700</v>
      </c>
      <c r="J344" s="10">
        <f>H344*Parameter!$C$4</f>
        <v>5130</v>
      </c>
      <c r="K344" s="10">
        <f>(H344+I344*0)*Parameter!$C$6</f>
        <v>6840</v>
      </c>
      <c r="L344" s="10">
        <f t="shared" si="97"/>
        <v>22930</v>
      </c>
      <c r="M344" s="13">
        <f t="shared" si="108"/>
        <v>0.35</v>
      </c>
      <c r="N344" s="12">
        <f t="shared" si="98"/>
        <v>0.32953216374269007</v>
      </c>
      <c r="O344" s="10">
        <f t="shared" si="109"/>
        <v>34200</v>
      </c>
      <c r="P344" s="10">
        <f>Parameter!$C$7*2+Parameter!$C$8*2</f>
        <v>800</v>
      </c>
      <c r="Q344" s="10">
        <f>O344*Parameter!$C$4</f>
        <v>5130</v>
      </c>
      <c r="R344" s="10">
        <f>(O344+P344*0)*Parameter!$C$6</f>
        <v>6840</v>
      </c>
      <c r="S344" s="10">
        <f t="shared" si="99"/>
        <v>23030</v>
      </c>
      <c r="T344" s="13">
        <f t="shared" si="110"/>
        <v>0.35</v>
      </c>
      <c r="U344" s="12">
        <f t="shared" si="100"/>
        <v>0.3266081871345029</v>
      </c>
      <c r="V344" s="10">
        <f t="shared" si="111"/>
        <v>34200</v>
      </c>
      <c r="W344" s="10">
        <f t="shared" si="112"/>
        <v>400</v>
      </c>
      <c r="X344" s="10">
        <f>V344*Parameter!$C$4</f>
        <v>5130</v>
      </c>
      <c r="Y344" s="10">
        <f>(V344+W344*0)*Parameter!$C$6</f>
        <v>6840</v>
      </c>
      <c r="Z344" s="10">
        <f t="shared" si="101"/>
        <v>22630</v>
      </c>
      <c r="AA344" s="13">
        <f t="shared" si="113"/>
        <v>0.35</v>
      </c>
      <c r="AB344" s="12">
        <f t="shared" si="102"/>
        <v>0.33830409356725144</v>
      </c>
    </row>
    <row r="345" spans="1:28" x14ac:dyDescent="0.2">
      <c r="A345" s="9">
        <f t="shared" si="103"/>
        <v>34300</v>
      </c>
      <c r="B345" s="10">
        <f t="shared" si="104"/>
        <v>300</v>
      </c>
      <c r="C345" s="10">
        <f>A345*Parameter!$C$4</f>
        <v>5145</v>
      </c>
      <c r="D345" s="10">
        <f>(A345+B345*0)*Parameter!$C$6</f>
        <v>6860</v>
      </c>
      <c r="E345" s="10">
        <f t="shared" si="95"/>
        <v>22595</v>
      </c>
      <c r="F345" s="13">
        <f t="shared" si="105"/>
        <v>0.35</v>
      </c>
      <c r="G345" s="12">
        <f t="shared" si="96"/>
        <v>0.34125364431486882</v>
      </c>
      <c r="H345" s="10">
        <f t="shared" si="106"/>
        <v>34300</v>
      </c>
      <c r="I345" s="10">
        <f t="shared" si="107"/>
        <v>700</v>
      </c>
      <c r="J345" s="10">
        <f>H345*Parameter!$C$4</f>
        <v>5145</v>
      </c>
      <c r="K345" s="10">
        <f>(H345+I345*0)*Parameter!$C$6</f>
        <v>6860</v>
      </c>
      <c r="L345" s="10">
        <f t="shared" si="97"/>
        <v>22995</v>
      </c>
      <c r="M345" s="13">
        <f t="shared" si="108"/>
        <v>0.35</v>
      </c>
      <c r="N345" s="12">
        <f t="shared" si="98"/>
        <v>0.32959183673469389</v>
      </c>
      <c r="O345" s="10">
        <f t="shared" si="109"/>
        <v>34300</v>
      </c>
      <c r="P345" s="10">
        <f>Parameter!$C$7*2+Parameter!$C$8*2</f>
        <v>800</v>
      </c>
      <c r="Q345" s="10">
        <f>O345*Parameter!$C$4</f>
        <v>5145</v>
      </c>
      <c r="R345" s="10">
        <f>(O345+P345*0)*Parameter!$C$6</f>
        <v>6860</v>
      </c>
      <c r="S345" s="10">
        <f t="shared" si="99"/>
        <v>23095</v>
      </c>
      <c r="T345" s="13">
        <f t="shared" si="110"/>
        <v>0.35</v>
      </c>
      <c r="U345" s="12">
        <f t="shared" si="100"/>
        <v>0.32667638483965017</v>
      </c>
      <c r="V345" s="10">
        <f t="shared" si="111"/>
        <v>34300</v>
      </c>
      <c r="W345" s="10">
        <f t="shared" si="112"/>
        <v>400</v>
      </c>
      <c r="X345" s="10">
        <f>V345*Parameter!$C$4</f>
        <v>5145</v>
      </c>
      <c r="Y345" s="10">
        <f>(V345+W345*0)*Parameter!$C$6</f>
        <v>6860</v>
      </c>
      <c r="Z345" s="10">
        <f t="shared" si="101"/>
        <v>22695</v>
      </c>
      <c r="AA345" s="13">
        <f t="shared" si="113"/>
        <v>0.35</v>
      </c>
      <c r="AB345" s="12">
        <f t="shared" si="102"/>
        <v>0.33833819241982505</v>
      </c>
    </row>
    <row r="346" spans="1:28" x14ac:dyDescent="0.2">
      <c r="A346" s="9">
        <f t="shared" si="103"/>
        <v>34400</v>
      </c>
      <c r="B346" s="10">
        <f t="shared" si="104"/>
        <v>300</v>
      </c>
      <c r="C346" s="10">
        <f>A346*Parameter!$C$4</f>
        <v>5160</v>
      </c>
      <c r="D346" s="10">
        <f>(A346+B346*0)*Parameter!$C$6</f>
        <v>6880</v>
      </c>
      <c r="E346" s="10">
        <f t="shared" si="95"/>
        <v>22660</v>
      </c>
      <c r="F346" s="13">
        <f t="shared" si="105"/>
        <v>0.35</v>
      </c>
      <c r="G346" s="12">
        <f t="shared" si="96"/>
        <v>0.34127906976744188</v>
      </c>
      <c r="H346" s="10">
        <f t="shared" si="106"/>
        <v>34400</v>
      </c>
      <c r="I346" s="10">
        <f t="shared" si="107"/>
        <v>700</v>
      </c>
      <c r="J346" s="10">
        <f>H346*Parameter!$C$4</f>
        <v>5160</v>
      </c>
      <c r="K346" s="10">
        <f>(H346+I346*0)*Parameter!$C$6</f>
        <v>6880</v>
      </c>
      <c r="L346" s="10">
        <f t="shared" si="97"/>
        <v>23060</v>
      </c>
      <c r="M346" s="13">
        <f t="shared" si="108"/>
        <v>0.35</v>
      </c>
      <c r="N346" s="12">
        <f t="shared" si="98"/>
        <v>0.32965116279069767</v>
      </c>
      <c r="O346" s="10">
        <f t="shared" si="109"/>
        <v>34400</v>
      </c>
      <c r="P346" s="10">
        <f>Parameter!$C$7*2+Parameter!$C$8*2</f>
        <v>800</v>
      </c>
      <c r="Q346" s="10">
        <f>O346*Parameter!$C$4</f>
        <v>5160</v>
      </c>
      <c r="R346" s="10">
        <f>(O346+P346*0)*Parameter!$C$6</f>
        <v>6880</v>
      </c>
      <c r="S346" s="10">
        <f t="shared" si="99"/>
        <v>23160</v>
      </c>
      <c r="T346" s="13">
        <f t="shared" si="110"/>
        <v>0.35</v>
      </c>
      <c r="U346" s="12">
        <f t="shared" si="100"/>
        <v>0.32674418604651162</v>
      </c>
      <c r="V346" s="10">
        <f t="shared" si="111"/>
        <v>34400</v>
      </c>
      <c r="W346" s="10">
        <f t="shared" si="112"/>
        <v>400</v>
      </c>
      <c r="X346" s="10">
        <f>V346*Parameter!$C$4</f>
        <v>5160</v>
      </c>
      <c r="Y346" s="10">
        <f>(V346+W346*0)*Parameter!$C$6</f>
        <v>6880</v>
      </c>
      <c r="Z346" s="10">
        <f t="shared" si="101"/>
        <v>22760</v>
      </c>
      <c r="AA346" s="13">
        <f t="shared" si="113"/>
        <v>0.35</v>
      </c>
      <c r="AB346" s="12">
        <f t="shared" si="102"/>
        <v>0.33837209302325583</v>
      </c>
    </row>
    <row r="347" spans="1:28" x14ac:dyDescent="0.2">
      <c r="A347" s="9">
        <f t="shared" si="103"/>
        <v>34500</v>
      </c>
      <c r="B347" s="10">
        <f t="shared" si="104"/>
        <v>300</v>
      </c>
      <c r="C347" s="10">
        <f>A347*Parameter!$C$4</f>
        <v>5175</v>
      </c>
      <c r="D347" s="10">
        <f>(A347+B347*0)*Parameter!$C$6</f>
        <v>6900</v>
      </c>
      <c r="E347" s="10">
        <f t="shared" si="95"/>
        <v>22725</v>
      </c>
      <c r="F347" s="13">
        <f t="shared" si="105"/>
        <v>0.35</v>
      </c>
      <c r="G347" s="12">
        <f t="shared" si="96"/>
        <v>0.34130434782608693</v>
      </c>
      <c r="H347" s="10">
        <f t="shared" si="106"/>
        <v>34500</v>
      </c>
      <c r="I347" s="10">
        <f t="shared" si="107"/>
        <v>700</v>
      </c>
      <c r="J347" s="10">
        <f>H347*Parameter!$C$4</f>
        <v>5175</v>
      </c>
      <c r="K347" s="10">
        <f>(H347+I347*0)*Parameter!$C$6</f>
        <v>6900</v>
      </c>
      <c r="L347" s="10">
        <f t="shared" si="97"/>
        <v>23125</v>
      </c>
      <c r="M347" s="13">
        <f t="shared" si="108"/>
        <v>0.35</v>
      </c>
      <c r="N347" s="12">
        <f t="shared" si="98"/>
        <v>0.32971014492753625</v>
      </c>
      <c r="O347" s="10">
        <f t="shared" si="109"/>
        <v>34500</v>
      </c>
      <c r="P347" s="10">
        <f>Parameter!$C$7*2+Parameter!$C$8*2</f>
        <v>800</v>
      </c>
      <c r="Q347" s="10">
        <f>O347*Parameter!$C$4</f>
        <v>5175</v>
      </c>
      <c r="R347" s="10">
        <f>(O347+P347*0)*Parameter!$C$6</f>
        <v>6900</v>
      </c>
      <c r="S347" s="10">
        <f t="shared" si="99"/>
        <v>23225</v>
      </c>
      <c r="T347" s="13">
        <f t="shared" si="110"/>
        <v>0.35</v>
      </c>
      <c r="U347" s="12">
        <f t="shared" si="100"/>
        <v>0.32681159420289857</v>
      </c>
      <c r="V347" s="10">
        <f t="shared" si="111"/>
        <v>34500</v>
      </c>
      <c r="W347" s="10">
        <f t="shared" si="112"/>
        <v>400</v>
      </c>
      <c r="X347" s="10">
        <f>V347*Parameter!$C$4</f>
        <v>5175</v>
      </c>
      <c r="Y347" s="10">
        <f>(V347+W347*0)*Parameter!$C$6</f>
        <v>6900</v>
      </c>
      <c r="Z347" s="10">
        <f t="shared" si="101"/>
        <v>22825</v>
      </c>
      <c r="AA347" s="13">
        <f t="shared" si="113"/>
        <v>0.35</v>
      </c>
      <c r="AB347" s="12">
        <f t="shared" si="102"/>
        <v>0.3384057971014493</v>
      </c>
    </row>
    <row r="348" spans="1:28" x14ac:dyDescent="0.2">
      <c r="A348" s="9">
        <f t="shared" si="103"/>
        <v>34600</v>
      </c>
      <c r="B348" s="10">
        <f t="shared" si="104"/>
        <v>300</v>
      </c>
      <c r="C348" s="10">
        <f>A348*Parameter!$C$4</f>
        <v>5190</v>
      </c>
      <c r="D348" s="10">
        <f>(A348+B348*0)*Parameter!$C$6</f>
        <v>6920</v>
      </c>
      <c r="E348" s="10">
        <f t="shared" si="95"/>
        <v>22790</v>
      </c>
      <c r="F348" s="13">
        <f t="shared" si="105"/>
        <v>0.35</v>
      </c>
      <c r="G348" s="12">
        <f t="shared" si="96"/>
        <v>0.34132947976878614</v>
      </c>
      <c r="H348" s="10">
        <f t="shared" si="106"/>
        <v>34600</v>
      </c>
      <c r="I348" s="10">
        <f t="shared" si="107"/>
        <v>700</v>
      </c>
      <c r="J348" s="10">
        <f>H348*Parameter!$C$4</f>
        <v>5190</v>
      </c>
      <c r="K348" s="10">
        <f>(H348+I348*0)*Parameter!$C$6</f>
        <v>6920</v>
      </c>
      <c r="L348" s="10">
        <f t="shared" si="97"/>
        <v>23190</v>
      </c>
      <c r="M348" s="13">
        <f t="shared" si="108"/>
        <v>0.35</v>
      </c>
      <c r="N348" s="12">
        <f t="shared" si="98"/>
        <v>0.32976878612716765</v>
      </c>
      <c r="O348" s="10">
        <f t="shared" si="109"/>
        <v>34600</v>
      </c>
      <c r="P348" s="10">
        <f>Parameter!$C$7*2+Parameter!$C$8*2</f>
        <v>800</v>
      </c>
      <c r="Q348" s="10">
        <f>O348*Parameter!$C$4</f>
        <v>5190</v>
      </c>
      <c r="R348" s="10">
        <f>(O348+P348*0)*Parameter!$C$6</f>
        <v>6920</v>
      </c>
      <c r="S348" s="10">
        <f t="shared" si="99"/>
        <v>23290</v>
      </c>
      <c r="T348" s="13">
        <f t="shared" si="110"/>
        <v>0.35</v>
      </c>
      <c r="U348" s="12">
        <f t="shared" si="100"/>
        <v>0.326878612716763</v>
      </c>
      <c r="V348" s="10">
        <f t="shared" si="111"/>
        <v>34600</v>
      </c>
      <c r="W348" s="10">
        <f t="shared" si="112"/>
        <v>400</v>
      </c>
      <c r="X348" s="10">
        <f>V348*Parameter!$C$4</f>
        <v>5190</v>
      </c>
      <c r="Y348" s="10">
        <f>(V348+W348*0)*Parameter!$C$6</f>
        <v>6920</v>
      </c>
      <c r="Z348" s="10">
        <f t="shared" si="101"/>
        <v>22890</v>
      </c>
      <c r="AA348" s="13">
        <f t="shared" si="113"/>
        <v>0.35</v>
      </c>
      <c r="AB348" s="12">
        <f t="shared" si="102"/>
        <v>0.33843930635838149</v>
      </c>
    </row>
    <row r="349" spans="1:28" x14ac:dyDescent="0.2">
      <c r="A349" s="9">
        <f t="shared" si="103"/>
        <v>34700</v>
      </c>
      <c r="B349" s="10">
        <f t="shared" si="104"/>
        <v>300</v>
      </c>
      <c r="C349" s="10">
        <f>A349*Parameter!$C$4</f>
        <v>5205</v>
      </c>
      <c r="D349" s="10">
        <f>(A349+B349*0)*Parameter!$C$6</f>
        <v>6940</v>
      </c>
      <c r="E349" s="10">
        <f t="shared" si="95"/>
        <v>22855</v>
      </c>
      <c r="F349" s="13">
        <f t="shared" si="105"/>
        <v>0.35</v>
      </c>
      <c r="G349" s="12">
        <f t="shared" si="96"/>
        <v>0.34135446685878962</v>
      </c>
      <c r="H349" s="10">
        <f t="shared" si="106"/>
        <v>34700</v>
      </c>
      <c r="I349" s="10">
        <f t="shared" si="107"/>
        <v>700</v>
      </c>
      <c r="J349" s="10">
        <f>H349*Parameter!$C$4</f>
        <v>5205</v>
      </c>
      <c r="K349" s="10">
        <f>(H349+I349*0)*Parameter!$C$6</f>
        <v>6940</v>
      </c>
      <c r="L349" s="10">
        <f t="shared" si="97"/>
        <v>23255</v>
      </c>
      <c r="M349" s="13">
        <f t="shared" si="108"/>
        <v>0.35</v>
      </c>
      <c r="N349" s="12">
        <f t="shared" si="98"/>
        <v>0.32982708933717581</v>
      </c>
      <c r="O349" s="10">
        <f t="shared" si="109"/>
        <v>34700</v>
      </c>
      <c r="P349" s="10">
        <f>Parameter!$C$7*2+Parameter!$C$8*2</f>
        <v>800</v>
      </c>
      <c r="Q349" s="10">
        <f>O349*Parameter!$C$4</f>
        <v>5205</v>
      </c>
      <c r="R349" s="10">
        <f>(O349+P349*0)*Parameter!$C$6</f>
        <v>6940</v>
      </c>
      <c r="S349" s="10">
        <f t="shared" si="99"/>
        <v>23355</v>
      </c>
      <c r="T349" s="13">
        <f t="shared" si="110"/>
        <v>0.35</v>
      </c>
      <c r="U349" s="12">
        <f t="shared" si="100"/>
        <v>0.32694524495677235</v>
      </c>
      <c r="V349" s="10">
        <f t="shared" si="111"/>
        <v>34700</v>
      </c>
      <c r="W349" s="10">
        <f t="shared" si="112"/>
        <v>400</v>
      </c>
      <c r="X349" s="10">
        <f>V349*Parameter!$C$4</f>
        <v>5205</v>
      </c>
      <c r="Y349" s="10">
        <f>(V349+W349*0)*Parameter!$C$6</f>
        <v>6940</v>
      </c>
      <c r="Z349" s="10">
        <f t="shared" si="101"/>
        <v>22955</v>
      </c>
      <c r="AA349" s="13">
        <f t="shared" si="113"/>
        <v>0.35</v>
      </c>
      <c r="AB349" s="12">
        <f t="shared" si="102"/>
        <v>0.33847262247838616</v>
      </c>
    </row>
    <row r="350" spans="1:28" x14ac:dyDescent="0.2">
      <c r="A350" s="9">
        <f t="shared" si="103"/>
        <v>34800</v>
      </c>
      <c r="B350" s="10">
        <f t="shared" si="104"/>
        <v>300</v>
      </c>
      <c r="C350" s="10">
        <f>A350*Parameter!$C$4</f>
        <v>5220</v>
      </c>
      <c r="D350" s="10">
        <f>(A350+B350*0)*Parameter!$C$6</f>
        <v>6960</v>
      </c>
      <c r="E350" s="10">
        <f t="shared" si="95"/>
        <v>22920</v>
      </c>
      <c r="F350" s="13">
        <f t="shared" si="105"/>
        <v>0.35</v>
      </c>
      <c r="G350" s="12">
        <f t="shared" si="96"/>
        <v>0.3413793103448276</v>
      </c>
      <c r="H350" s="10">
        <f t="shared" si="106"/>
        <v>34800</v>
      </c>
      <c r="I350" s="10">
        <f t="shared" si="107"/>
        <v>700</v>
      </c>
      <c r="J350" s="10">
        <f>H350*Parameter!$C$4</f>
        <v>5220</v>
      </c>
      <c r="K350" s="10">
        <f>(H350+I350*0)*Parameter!$C$6</f>
        <v>6960</v>
      </c>
      <c r="L350" s="10">
        <f t="shared" si="97"/>
        <v>23320</v>
      </c>
      <c r="M350" s="13">
        <f t="shared" si="108"/>
        <v>0.35</v>
      </c>
      <c r="N350" s="12">
        <f t="shared" si="98"/>
        <v>0.32988505747126434</v>
      </c>
      <c r="O350" s="10">
        <f t="shared" si="109"/>
        <v>34800</v>
      </c>
      <c r="P350" s="10">
        <f>Parameter!$C$7*2+Parameter!$C$8*2</f>
        <v>800</v>
      </c>
      <c r="Q350" s="10">
        <f>O350*Parameter!$C$4</f>
        <v>5220</v>
      </c>
      <c r="R350" s="10">
        <f>(O350+P350*0)*Parameter!$C$6</f>
        <v>6960</v>
      </c>
      <c r="S350" s="10">
        <f t="shared" si="99"/>
        <v>23420</v>
      </c>
      <c r="T350" s="13">
        <f t="shared" si="110"/>
        <v>0.35</v>
      </c>
      <c r="U350" s="12">
        <f t="shared" si="100"/>
        <v>0.32701149425287357</v>
      </c>
      <c r="V350" s="10">
        <f t="shared" si="111"/>
        <v>34800</v>
      </c>
      <c r="W350" s="10">
        <f t="shared" si="112"/>
        <v>400</v>
      </c>
      <c r="X350" s="10">
        <f>V350*Parameter!$C$4</f>
        <v>5220</v>
      </c>
      <c r="Y350" s="10">
        <f>(V350+W350*0)*Parameter!$C$6</f>
        <v>6960</v>
      </c>
      <c r="Z350" s="10">
        <f t="shared" si="101"/>
        <v>23020</v>
      </c>
      <c r="AA350" s="13">
        <f t="shared" si="113"/>
        <v>0.35</v>
      </c>
      <c r="AB350" s="12">
        <f t="shared" si="102"/>
        <v>0.33850574712643677</v>
      </c>
    </row>
    <row r="351" spans="1:28" x14ac:dyDescent="0.2">
      <c r="A351" s="9">
        <f t="shared" si="103"/>
        <v>34900</v>
      </c>
      <c r="B351" s="10">
        <f t="shared" si="104"/>
        <v>300</v>
      </c>
      <c r="C351" s="10">
        <f>A351*Parameter!$C$4</f>
        <v>5235</v>
      </c>
      <c r="D351" s="10">
        <f>(A351+B351*0)*Parameter!$C$6</f>
        <v>6980</v>
      </c>
      <c r="E351" s="10">
        <f t="shared" si="95"/>
        <v>22985</v>
      </c>
      <c r="F351" s="13">
        <f t="shared" si="105"/>
        <v>0.35</v>
      </c>
      <c r="G351" s="12">
        <f t="shared" si="96"/>
        <v>0.34140401146131805</v>
      </c>
      <c r="H351" s="10">
        <f t="shared" si="106"/>
        <v>34900</v>
      </c>
      <c r="I351" s="10">
        <f t="shared" si="107"/>
        <v>700</v>
      </c>
      <c r="J351" s="10">
        <f>H351*Parameter!$C$4</f>
        <v>5235</v>
      </c>
      <c r="K351" s="10">
        <f>(H351+I351*0)*Parameter!$C$6</f>
        <v>6980</v>
      </c>
      <c r="L351" s="10">
        <f t="shared" si="97"/>
        <v>23385</v>
      </c>
      <c r="M351" s="13">
        <f t="shared" si="108"/>
        <v>0.35</v>
      </c>
      <c r="N351" s="12">
        <f t="shared" si="98"/>
        <v>0.32994269340974214</v>
      </c>
      <c r="O351" s="10">
        <f t="shared" si="109"/>
        <v>34900</v>
      </c>
      <c r="P351" s="10">
        <f>Parameter!$C$7*2+Parameter!$C$8*2</f>
        <v>800</v>
      </c>
      <c r="Q351" s="10">
        <f>O351*Parameter!$C$4</f>
        <v>5235</v>
      </c>
      <c r="R351" s="10">
        <f>(O351+P351*0)*Parameter!$C$6</f>
        <v>6980</v>
      </c>
      <c r="S351" s="10">
        <f t="shared" si="99"/>
        <v>23485</v>
      </c>
      <c r="T351" s="13">
        <f t="shared" si="110"/>
        <v>0.35</v>
      </c>
      <c r="U351" s="12">
        <f t="shared" si="100"/>
        <v>0.32707736389684816</v>
      </c>
      <c r="V351" s="10">
        <f t="shared" si="111"/>
        <v>34900</v>
      </c>
      <c r="W351" s="10">
        <f t="shared" si="112"/>
        <v>400</v>
      </c>
      <c r="X351" s="10">
        <f>V351*Parameter!$C$4</f>
        <v>5235</v>
      </c>
      <c r="Y351" s="10">
        <f>(V351+W351*0)*Parameter!$C$6</f>
        <v>6980</v>
      </c>
      <c r="Z351" s="10">
        <f t="shared" si="101"/>
        <v>23085</v>
      </c>
      <c r="AA351" s="13">
        <f t="shared" si="113"/>
        <v>0.35</v>
      </c>
      <c r="AB351" s="12">
        <f t="shared" si="102"/>
        <v>0.33853868194842407</v>
      </c>
    </row>
    <row r="352" spans="1:28" x14ac:dyDescent="0.2">
      <c r="A352" s="9">
        <f t="shared" si="103"/>
        <v>35000</v>
      </c>
      <c r="B352" s="10">
        <f t="shared" si="104"/>
        <v>300</v>
      </c>
      <c r="C352" s="10">
        <f>A352*Parameter!$C$4</f>
        <v>5250</v>
      </c>
      <c r="D352" s="10">
        <f>(A352+B352*0)*Parameter!$C$6</f>
        <v>7000</v>
      </c>
      <c r="E352" s="10">
        <f t="shared" si="95"/>
        <v>23050</v>
      </c>
      <c r="F352" s="13">
        <f t="shared" si="105"/>
        <v>0.35</v>
      </c>
      <c r="G352" s="12">
        <f t="shared" si="96"/>
        <v>0.34142857142857141</v>
      </c>
      <c r="H352" s="10">
        <f t="shared" si="106"/>
        <v>35000</v>
      </c>
      <c r="I352" s="10">
        <f t="shared" si="107"/>
        <v>700</v>
      </c>
      <c r="J352" s="10">
        <f>H352*Parameter!$C$4</f>
        <v>5250</v>
      </c>
      <c r="K352" s="10">
        <f>(H352+I352*0)*Parameter!$C$6</f>
        <v>7000</v>
      </c>
      <c r="L352" s="10">
        <f t="shared" si="97"/>
        <v>23450</v>
      </c>
      <c r="M352" s="13">
        <f t="shared" si="108"/>
        <v>0.35</v>
      </c>
      <c r="N352" s="12">
        <f t="shared" si="98"/>
        <v>0.33</v>
      </c>
      <c r="O352" s="10">
        <f t="shared" si="109"/>
        <v>35000</v>
      </c>
      <c r="P352" s="10">
        <f>Parameter!$C$7*2+Parameter!$C$8*2</f>
        <v>800</v>
      </c>
      <c r="Q352" s="10">
        <f>O352*Parameter!$C$4</f>
        <v>5250</v>
      </c>
      <c r="R352" s="10">
        <f>(O352+P352*0)*Parameter!$C$6</f>
        <v>7000</v>
      </c>
      <c r="S352" s="10">
        <f t="shared" si="99"/>
        <v>23550</v>
      </c>
      <c r="T352" s="13">
        <f t="shared" si="110"/>
        <v>0.35</v>
      </c>
      <c r="U352" s="12">
        <f t="shared" si="100"/>
        <v>0.32714285714285712</v>
      </c>
      <c r="V352" s="10">
        <f t="shared" si="111"/>
        <v>35000</v>
      </c>
      <c r="W352" s="10">
        <f t="shared" si="112"/>
        <v>400</v>
      </c>
      <c r="X352" s="10">
        <f>V352*Parameter!$C$4</f>
        <v>5250</v>
      </c>
      <c r="Y352" s="10">
        <f>(V352+W352*0)*Parameter!$C$6</f>
        <v>7000</v>
      </c>
      <c r="Z352" s="10">
        <f t="shared" si="101"/>
        <v>23150</v>
      </c>
      <c r="AA352" s="13">
        <f t="shared" si="113"/>
        <v>0.35</v>
      </c>
      <c r="AB352" s="12">
        <f t="shared" si="102"/>
        <v>0.33857142857142858</v>
      </c>
    </row>
    <row r="353" spans="1:28" x14ac:dyDescent="0.2">
      <c r="A353" s="9">
        <f t="shared" si="103"/>
        <v>35100</v>
      </c>
      <c r="B353" s="10">
        <f t="shared" si="104"/>
        <v>300</v>
      </c>
      <c r="C353" s="10">
        <f>A353*Parameter!$C$4</f>
        <v>5265</v>
      </c>
      <c r="D353" s="10">
        <f>(A353+B353*0)*Parameter!$C$6</f>
        <v>7020</v>
      </c>
      <c r="E353" s="10">
        <f t="shared" si="95"/>
        <v>23115</v>
      </c>
      <c r="F353" s="13">
        <f t="shared" si="105"/>
        <v>0.35</v>
      </c>
      <c r="G353" s="12">
        <f t="shared" si="96"/>
        <v>0.34145299145299146</v>
      </c>
      <c r="H353" s="10">
        <f t="shared" si="106"/>
        <v>35100</v>
      </c>
      <c r="I353" s="10">
        <f t="shared" si="107"/>
        <v>700</v>
      </c>
      <c r="J353" s="10">
        <f>H353*Parameter!$C$4</f>
        <v>5265</v>
      </c>
      <c r="K353" s="10">
        <f>(H353+I353*0)*Parameter!$C$6</f>
        <v>7020</v>
      </c>
      <c r="L353" s="10">
        <f t="shared" si="97"/>
        <v>23515</v>
      </c>
      <c r="M353" s="13">
        <f t="shared" si="108"/>
        <v>0.35</v>
      </c>
      <c r="N353" s="12">
        <f t="shared" si="98"/>
        <v>0.33005698005698003</v>
      </c>
      <c r="O353" s="10">
        <f t="shared" si="109"/>
        <v>35100</v>
      </c>
      <c r="P353" s="10">
        <f>Parameter!$C$7*2+Parameter!$C$8*2</f>
        <v>800</v>
      </c>
      <c r="Q353" s="10">
        <f>O353*Parameter!$C$4</f>
        <v>5265</v>
      </c>
      <c r="R353" s="10">
        <f>(O353+P353*0)*Parameter!$C$6</f>
        <v>7020</v>
      </c>
      <c r="S353" s="10">
        <f t="shared" si="99"/>
        <v>23615</v>
      </c>
      <c r="T353" s="13">
        <f t="shared" si="110"/>
        <v>0.35</v>
      </c>
      <c r="U353" s="12">
        <f t="shared" si="100"/>
        <v>0.32720797720797723</v>
      </c>
      <c r="V353" s="10">
        <f t="shared" si="111"/>
        <v>35100</v>
      </c>
      <c r="W353" s="10">
        <f t="shared" si="112"/>
        <v>400</v>
      </c>
      <c r="X353" s="10">
        <f>V353*Parameter!$C$4</f>
        <v>5265</v>
      </c>
      <c r="Y353" s="10">
        <f>(V353+W353*0)*Parameter!$C$6</f>
        <v>7020</v>
      </c>
      <c r="Z353" s="10">
        <f t="shared" si="101"/>
        <v>23215</v>
      </c>
      <c r="AA353" s="13">
        <f t="shared" si="113"/>
        <v>0.35</v>
      </c>
      <c r="AB353" s="12">
        <f t="shared" si="102"/>
        <v>0.3386039886039886</v>
      </c>
    </row>
    <row r="354" spans="1:28" x14ac:dyDescent="0.2">
      <c r="A354" s="9">
        <f t="shared" si="103"/>
        <v>35200</v>
      </c>
      <c r="B354" s="10">
        <f t="shared" si="104"/>
        <v>300</v>
      </c>
      <c r="C354" s="10">
        <f>A354*Parameter!$C$4</f>
        <v>5280</v>
      </c>
      <c r="D354" s="10">
        <f>(A354+B354*0)*Parameter!$C$6</f>
        <v>7040</v>
      </c>
      <c r="E354" s="10">
        <f t="shared" si="95"/>
        <v>23180</v>
      </c>
      <c r="F354" s="13">
        <f t="shared" si="105"/>
        <v>0.35</v>
      </c>
      <c r="G354" s="12">
        <f t="shared" si="96"/>
        <v>0.34147727272727274</v>
      </c>
      <c r="H354" s="10">
        <f t="shared" si="106"/>
        <v>35200</v>
      </c>
      <c r="I354" s="10">
        <f t="shared" si="107"/>
        <v>700</v>
      </c>
      <c r="J354" s="10">
        <f>H354*Parameter!$C$4</f>
        <v>5280</v>
      </c>
      <c r="K354" s="10">
        <f>(H354+I354*0)*Parameter!$C$6</f>
        <v>7040</v>
      </c>
      <c r="L354" s="10">
        <f t="shared" si="97"/>
        <v>23580</v>
      </c>
      <c r="M354" s="13">
        <f t="shared" si="108"/>
        <v>0.35</v>
      </c>
      <c r="N354" s="12">
        <f t="shared" si="98"/>
        <v>0.33011363636363639</v>
      </c>
      <c r="O354" s="10">
        <f t="shared" si="109"/>
        <v>35200</v>
      </c>
      <c r="P354" s="10">
        <f>Parameter!$C$7*2+Parameter!$C$8*2</f>
        <v>800</v>
      </c>
      <c r="Q354" s="10">
        <f>O354*Parameter!$C$4</f>
        <v>5280</v>
      </c>
      <c r="R354" s="10">
        <f>(O354+P354*0)*Parameter!$C$6</f>
        <v>7040</v>
      </c>
      <c r="S354" s="10">
        <f t="shared" si="99"/>
        <v>23680</v>
      </c>
      <c r="T354" s="13">
        <f t="shared" si="110"/>
        <v>0.35</v>
      </c>
      <c r="U354" s="12">
        <f t="shared" si="100"/>
        <v>0.32727272727272727</v>
      </c>
      <c r="V354" s="10">
        <f t="shared" si="111"/>
        <v>35200</v>
      </c>
      <c r="W354" s="10">
        <f t="shared" si="112"/>
        <v>400</v>
      </c>
      <c r="X354" s="10">
        <f>V354*Parameter!$C$4</f>
        <v>5280</v>
      </c>
      <c r="Y354" s="10">
        <f>(V354+W354*0)*Parameter!$C$6</f>
        <v>7040</v>
      </c>
      <c r="Z354" s="10">
        <f t="shared" si="101"/>
        <v>23280</v>
      </c>
      <c r="AA354" s="13">
        <f t="shared" si="113"/>
        <v>0.35</v>
      </c>
      <c r="AB354" s="12">
        <f t="shared" si="102"/>
        <v>0.33863636363636362</v>
      </c>
    </row>
    <row r="355" spans="1:28" x14ac:dyDescent="0.2">
      <c r="A355" s="9">
        <f t="shared" si="103"/>
        <v>35300</v>
      </c>
      <c r="B355" s="10">
        <f t="shared" si="104"/>
        <v>300</v>
      </c>
      <c r="C355" s="10">
        <f>A355*Parameter!$C$4</f>
        <v>5295</v>
      </c>
      <c r="D355" s="10">
        <f>(A355+B355*0)*Parameter!$C$6</f>
        <v>7060</v>
      </c>
      <c r="E355" s="10">
        <f t="shared" si="95"/>
        <v>23245</v>
      </c>
      <c r="F355" s="13">
        <f t="shared" si="105"/>
        <v>0.35</v>
      </c>
      <c r="G355" s="12">
        <f t="shared" si="96"/>
        <v>0.3415014164305949</v>
      </c>
      <c r="H355" s="10">
        <f t="shared" si="106"/>
        <v>35300</v>
      </c>
      <c r="I355" s="10">
        <f t="shared" si="107"/>
        <v>700</v>
      </c>
      <c r="J355" s="10">
        <f>H355*Parameter!$C$4</f>
        <v>5295</v>
      </c>
      <c r="K355" s="10">
        <f>(H355+I355*0)*Parameter!$C$6</f>
        <v>7060</v>
      </c>
      <c r="L355" s="10">
        <f t="shared" si="97"/>
        <v>23645</v>
      </c>
      <c r="M355" s="13">
        <f t="shared" si="108"/>
        <v>0.35</v>
      </c>
      <c r="N355" s="12">
        <f t="shared" si="98"/>
        <v>0.33016997167138812</v>
      </c>
      <c r="O355" s="10">
        <f t="shared" si="109"/>
        <v>35300</v>
      </c>
      <c r="P355" s="10">
        <f>Parameter!$C$7*2+Parameter!$C$8*2</f>
        <v>800</v>
      </c>
      <c r="Q355" s="10">
        <f>O355*Parameter!$C$4</f>
        <v>5295</v>
      </c>
      <c r="R355" s="10">
        <f>(O355+P355*0)*Parameter!$C$6</f>
        <v>7060</v>
      </c>
      <c r="S355" s="10">
        <f t="shared" si="99"/>
        <v>23745</v>
      </c>
      <c r="T355" s="13">
        <f t="shared" si="110"/>
        <v>0.35</v>
      </c>
      <c r="U355" s="12">
        <f t="shared" si="100"/>
        <v>0.32733711048158642</v>
      </c>
      <c r="V355" s="10">
        <f t="shared" si="111"/>
        <v>35300</v>
      </c>
      <c r="W355" s="10">
        <f t="shared" si="112"/>
        <v>400</v>
      </c>
      <c r="X355" s="10">
        <f>V355*Parameter!$C$4</f>
        <v>5295</v>
      </c>
      <c r="Y355" s="10">
        <f>(V355+W355*0)*Parameter!$C$6</f>
        <v>7060</v>
      </c>
      <c r="Z355" s="10">
        <f t="shared" si="101"/>
        <v>23345</v>
      </c>
      <c r="AA355" s="13">
        <f t="shared" si="113"/>
        <v>0.35</v>
      </c>
      <c r="AB355" s="12">
        <f t="shared" si="102"/>
        <v>0.3386685552407932</v>
      </c>
    </row>
    <row r="356" spans="1:28" x14ac:dyDescent="0.2">
      <c r="A356" s="9">
        <f t="shared" si="103"/>
        <v>35400</v>
      </c>
      <c r="B356" s="10">
        <f t="shared" si="104"/>
        <v>300</v>
      </c>
      <c r="C356" s="10">
        <f>A356*Parameter!$C$4</f>
        <v>5310</v>
      </c>
      <c r="D356" s="10">
        <f>(A356+B356*0)*Parameter!$C$6</f>
        <v>7080</v>
      </c>
      <c r="E356" s="10">
        <f t="shared" si="95"/>
        <v>23310</v>
      </c>
      <c r="F356" s="13">
        <f t="shared" si="105"/>
        <v>0.35</v>
      </c>
      <c r="G356" s="12">
        <f t="shared" si="96"/>
        <v>0.34152542372881356</v>
      </c>
      <c r="H356" s="10">
        <f t="shared" si="106"/>
        <v>35400</v>
      </c>
      <c r="I356" s="10">
        <f t="shared" si="107"/>
        <v>700</v>
      </c>
      <c r="J356" s="10">
        <f>H356*Parameter!$C$4</f>
        <v>5310</v>
      </c>
      <c r="K356" s="10">
        <f>(H356+I356*0)*Parameter!$C$6</f>
        <v>7080</v>
      </c>
      <c r="L356" s="10">
        <f t="shared" si="97"/>
        <v>23710</v>
      </c>
      <c r="M356" s="13">
        <f t="shared" si="108"/>
        <v>0.35</v>
      </c>
      <c r="N356" s="12">
        <f t="shared" si="98"/>
        <v>0.33022598870056497</v>
      </c>
      <c r="O356" s="10">
        <f t="shared" si="109"/>
        <v>35400</v>
      </c>
      <c r="P356" s="10">
        <f>Parameter!$C$7*2+Parameter!$C$8*2</f>
        <v>800</v>
      </c>
      <c r="Q356" s="10">
        <f>O356*Parameter!$C$4</f>
        <v>5310</v>
      </c>
      <c r="R356" s="10">
        <f>(O356+P356*0)*Parameter!$C$6</f>
        <v>7080</v>
      </c>
      <c r="S356" s="10">
        <f t="shared" si="99"/>
        <v>23810</v>
      </c>
      <c r="T356" s="13">
        <f t="shared" si="110"/>
        <v>0.35</v>
      </c>
      <c r="U356" s="12">
        <f t="shared" si="100"/>
        <v>0.32740112994350284</v>
      </c>
      <c r="V356" s="10">
        <f t="shared" si="111"/>
        <v>35400</v>
      </c>
      <c r="W356" s="10">
        <f t="shared" si="112"/>
        <v>400</v>
      </c>
      <c r="X356" s="10">
        <f>V356*Parameter!$C$4</f>
        <v>5310</v>
      </c>
      <c r="Y356" s="10">
        <f>(V356+W356*0)*Parameter!$C$6</f>
        <v>7080</v>
      </c>
      <c r="Z356" s="10">
        <f t="shared" si="101"/>
        <v>23410</v>
      </c>
      <c r="AA356" s="13">
        <f t="shared" si="113"/>
        <v>0.35</v>
      </c>
      <c r="AB356" s="12">
        <f t="shared" si="102"/>
        <v>0.33870056497175144</v>
      </c>
    </row>
    <row r="357" spans="1:28" x14ac:dyDescent="0.2">
      <c r="A357" s="9">
        <f t="shared" si="103"/>
        <v>35500</v>
      </c>
      <c r="B357" s="10">
        <f t="shared" si="104"/>
        <v>300</v>
      </c>
      <c r="C357" s="10">
        <f>A357*Parameter!$C$4</f>
        <v>5325</v>
      </c>
      <c r="D357" s="10">
        <f>(A357+B357*0)*Parameter!$C$6</f>
        <v>7100</v>
      </c>
      <c r="E357" s="10">
        <f t="shared" si="95"/>
        <v>23375</v>
      </c>
      <c r="F357" s="13">
        <f t="shared" si="105"/>
        <v>0.35</v>
      </c>
      <c r="G357" s="12">
        <f t="shared" si="96"/>
        <v>0.34154929577464788</v>
      </c>
      <c r="H357" s="10">
        <f t="shared" si="106"/>
        <v>35500</v>
      </c>
      <c r="I357" s="10">
        <f t="shared" si="107"/>
        <v>700</v>
      </c>
      <c r="J357" s="10">
        <f>H357*Parameter!$C$4</f>
        <v>5325</v>
      </c>
      <c r="K357" s="10">
        <f>(H357+I357*0)*Parameter!$C$6</f>
        <v>7100</v>
      </c>
      <c r="L357" s="10">
        <f t="shared" si="97"/>
        <v>23775</v>
      </c>
      <c r="M357" s="13">
        <f t="shared" si="108"/>
        <v>0.35</v>
      </c>
      <c r="N357" s="12">
        <f t="shared" si="98"/>
        <v>0.33028169014084507</v>
      </c>
      <c r="O357" s="10">
        <f t="shared" si="109"/>
        <v>35500</v>
      </c>
      <c r="P357" s="10">
        <f>Parameter!$C$7*2+Parameter!$C$8*2</f>
        <v>800</v>
      </c>
      <c r="Q357" s="10">
        <f>O357*Parameter!$C$4</f>
        <v>5325</v>
      </c>
      <c r="R357" s="10">
        <f>(O357+P357*0)*Parameter!$C$6</f>
        <v>7100</v>
      </c>
      <c r="S357" s="10">
        <f t="shared" si="99"/>
        <v>23875</v>
      </c>
      <c r="T357" s="13">
        <f t="shared" si="110"/>
        <v>0.35</v>
      </c>
      <c r="U357" s="12">
        <f t="shared" si="100"/>
        <v>0.32746478873239437</v>
      </c>
      <c r="V357" s="10">
        <f t="shared" si="111"/>
        <v>35500</v>
      </c>
      <c r="W357" s="10">
        <f t="shared" si="112"/>
        <v>400</v>
      </c>
      <c r="X357" s="10">
        <f>V357*Parameter!$C$4</f>
        <v>5325</v>
      </c>
      <c r="Y357" s="10">
        <f>(V357+W357*0)*Parameter!$C$6</f>
        <v>7100</v>
      </c>
      <c r="Z357" s="10">
        <f t="shared" si="101"/>
        <v>23475</v>
      </c>
      <c r="AA357" s="13">
        <f t="shared" si="113"/>
        <v>0.35</v>
      </c>
      <c r="AB357" s="12">
        <f t="shared" si="102"/>
        <v>0.33873239436619718</v>
      </c>
    </row>
    <row r="358" spans="1:28" x14ac:dyDescent="0.2">
      <c r="A358" s="9">
        <f t="shared" si="103"/>
        <v>35600</v>
      </c>
      <c r="B358" s="10">
        <f t="shared" si="104"/>
        <v>300</v>
      </c>
      <c r="C358" s="10">
        <f>A358*Parameter!$C$4</f>
        <v>5340</v>
      </c>
      <c r="D358" s="10">
        <f>(A358+B358*0)*Parameter!$C$6</f>
        <v>7120</v>
      </c>
      <c r="E358" s="10">
        <f t="shared" si="95"/>
        <v>23440</v>
      </c>
      <c r="F358" s="13">
        <f t="shared" si="105"/>
        <v>0.35</v>
      </c>
      <c r="G358" s="12">
        <f t="shared" si="96"/>
        <v>0.34157303370786518</v>
      </c>
      <c r="H358" s="10">
        <f t="shared" si="106"/>
        <v>35600</v>
      </c>
      <c r="I358" s="10">
        <f t="shared" si="107"/>
        <v>700</v>
      </c>
      <c r="J358" s="10">
        <f>H358*Parameter!$C$4</f>
        <v>5340</v>
      </c>
      <c r="K358" s="10">
        <f>(H358+I358*0)*Parameter!$C$6</f>
        <v>7120</v>
      </c>
      <c r="L358" s="10">
        <f t="shared" si="97"/>
        <v>23840</v>
      </c>
      <c r="M358" s="13">
        <f t="shared" si="108"/>
        <v>0.35</v>
      </c>
      <c r="N358" s="12">
        <f t="shared" si="98"/>
        <v>0.33033707865168538</v>
      </c>
      <c r="O358" s="10">
        <f t="shared" si="109"/>
        <v>35600</v>
      </c>
      <c r="P358" s="10">
        <f>Parameter!$C$7*2+Parameter!$C$8*2</f>
        <v>800</v>
      </c>
      <c r="Q358" s="10">
        <f>O358*Parameter!$C$4</f>
        <v>5340</v>
      </c>
      <c r="R358" s="10">
        <f>(O358+P358*0)*Parameter!$C$6</f>
        <v>7120</v>
      </c>
      <c r="S358" s="10">
        <f t="shared" si="99"/>
        <v>23940</v>
      </c>
      <c r="T358" s="13">
        <f t="shared" si="110"/>
        <v>0.35</v>
      </c>
      <c r="U358" s="12">
        <f t="shared" si="100"/>
        <v>0.32752808988764043</v>
      </c>
      <c r="V358" s="10">
        <f t="shared" si="111"/>
        <v>35600</v>
      </c>
      <c r="W358" s="10">
        <f t="shared" si="112"/>
        <v>400</v>
      </c>
      <c r="X358" s="10">
        <f>V358*Parameter!$C$4</f>
        <v>5340</v>
      </c>
      <c r="Y358" s="10">
        <f>(V358+W358*0)*Parameter!$C$6</f>
        <v>7120</v>
      </c>
      <c r="Z358" s="10">
        <f t="shared" si="101"/>
        <v>23540</v>
      </c>
      <c r="AA358" s="13">
        <f t="shared" si="113"/>
        <v>0.35</v>
      </c>
      <c r="AB358" s="12">
        <f t="shared" si="102"/>
        <v>0.33876404494382023</v>
      </c>
    </row>
    <row r="359" spans="1:28" x14ac:dyDescent="0.2">
      <c r="A359" s="9">
        <f t="shared" si="103"/>
        <v>35700</v>
      </c>
      <c r="B359" s="10">
        <f t="shared" si="104"/>
        <v>300</v>
      </c>
      <c r="C359" s="10">
        <f>A359*Parameter!$C$4</f>
        <v>5355</v>
      </c>
      <c r="D359" s="10">
        <f>(A359+B359*0)*Parameter!$C$6</f>
        <v>7140</v>
      </c>
      <c r="E359" s="10">
        <f t="shared" si="95"/>
        <v>23505</v>
      </c>
      <c r="F359" s="13">
        <f t="shared" si="105"/>
        <v>0.35</v>
      </c>
      <c r="G359" s="12">
        <f t="shared" si="96"/>
        <v>0.34159663865546219</v>
      </c>
      <c r="H359" s="10">
        <f t="shared" si="106"/>
        <v>35700</v>
      </c>
      <c r="I359" s="10">
        <f t="shared" si="107"/>
        <v>700</v>
      </c>
      <c r="J359" s="10">
        <f>H359*Parameter!$C$4</f>
        <v>5355</v>
      </c>
      <c r="K359" s="10">
        <f>(H359+I359*0)*Parameter!$C$6</f>
        <v>7140</v>
      </c>
      <c r="L359" s="10">
        <f t="shared" si="97"/>
        <v>23905</v>
      </c>
      <c r="M359" s="13">
        <f t="shared" si="108"/>
        <v>0.35</v>
      </c>
      <c r="N359" s="12">
        <f t="shared" si="98"/>
        <v>0.33039215686274509</v>
      </c>
      <c r="O359" s="10">
        <f t="shared" si="109"/>
        <v>35700</v>
      </c>
      <c r="P359" s="10">
        <f>Parameter!$C$7*2+Parameter!$C$8*2</f>
        <v>800</v>
      </c>
      <c r="Q359" s="10">
        <f>O359*Parameter!$C$4</f>
        <v>5355</v>
      </c>
      <c r="R359" s="10">
        <f>(O359+P359*0)*Parameter!$C$6</f>
        <v>7140</v>
      </c>
      <c r="S359" s="10">
        <f t="shared" si="99"/>
        <v>24005</v>
      </c>
      <c r="T359" s="13">
        <f t="shared" si="110"/>
        <v>0.35</v>
      </c>
      <c r="U359" s="12">
        <f t="shared" si="100"/>
        <v>0.32759103641456583</v>
      </c>
      <c r="V359" s="10">
        <f t="shared" si="111"/>
        <v>35700</v>
      </c>
      <c r="W359" s="10">
        <f t="shared" si="112"/>
        <v>400</v>
      </c>
      <c r="X359" s="10">
        <f>V359*Parameter!$C$4</f>
        <v>5355</v>
      </c>
      <c r="Y359" s="10">
        <f>(V359+W359*0)*Parameter!$C$6</f>
        <v>7140</v>
      </c>
      <c r="Z359" s="10">
        <f t="shared" si="101"/>
        <v>23605</v>
      </c>
      <c r="AA359" s="13">
        <f t="shared" si="113"/>
        <v>0.35</v>
      </c>
      <c r="AB359" s="12">
        <f t="shared" si="102"/>
        <v>0.33879551820728293</v>
      </c>
    </row>
    <row r="360" spans="1:28" x14ac:dyDescent="0.2">
      <c r="A360" s="9">
        <f t="shared" si="103"/>
        <v>35800</v>
      </c>
      <c r="B360" s="10">
        <f t="shared" si="104"/>
        <v>300</v>
      </c>
      <c r="C360" s="10">
        <f>A360*Parameter!$C$4</f>
        <v>5370</v>
      </c>
      <c r="D360" s="10">
        <f>(A360+B360*0)*Parameter!$C$6</f>
        <v>7160</v>
      </c>
      <c r="E360" s="10">
        <f t="shared" si="95"/>
        <v>23570</v>
      </c>
      <c r="F360" s="13">
        <f t="shared" si="105"/>
        <v>0.35</v>
      </c>
      <c r="G360" s="12">
        <f t="shared" si="96"/>
        <v>0.34162011173184359</v>
      </c>
      <c r="H360" s="10">
        <f t="shared" si="106"/>
        <v>35800</v>
      </c>
      <c r="I360" s="10">
        <f t="shared" si="107"/>
        <v>700</v>
      </c>
      <c r="J360" s="10">
        <f>H360*Parameter!$C$4</f>
        <v>5370</v>
      </c>
      <c r="K360" s="10">
        <f>(H360+I360*0)*Parameter!$C$6</f>
        <v>7160</v>
      </c>
      <c r="L360" s="10">
        <f t="shared" si="97"/>
        <v>23970</v>
      </c>
      <c r="M360" s="13">
        <f t="shared" si="108"/>
        <v>0.35</v>
      </c>
      <c r="N360" s="12">
        <f t="shared" si="98"/>
        <v>0.3304469273743017</v>
      </c>
      <c r="O360" s="10">
        <f t="shared" si="109"/>
        <v>35800</v>
      </c>
      <c r="P360" s="10">
        <f>Parameter!$C$7*2+Parameter!$C$8*2</f>
        <v>800</v>
      </c>
      <c r="Q360" s="10">
        <f>O360*Parameter!$C$4</f>
        <v>5370</v>
      </c>
      <c r="R360" s="10">
        <f>(O360+P360*0)*Parameter!$C$6</f>
        <v>7160</v>
      </c>
      <c r="S360" s="10">
        <f t="shared" si="99"/>
        <v>24070</v>
      </c>
      <c r="T360" s="13">
        <f t="shared" si="110"/>
        <v>0.35</v>
      </c>
      <c r="U360" s="12">
        <f t="shared" si="100"/>
        <v>0.3276536312849162</v>
      </c>
      <c r="V360" s="10">
        <f t="shared" si="111"/>
        <v>35800</v>
      </c>
      <c r="W360" s="10">
        <f t="shared" si="112"/>
        <v>400</v>
      </c>
      <c r="X360" s="10">
        <f>V360*Parameter!$C$4</f>
        <v>5370</v>
      </c>
      <c r="Y360" s="10">
        <f>(V360+W360*0)*Parameter!$C$6</f>
        <v>7160</v>
      </c>
      <c r="Z360" s="10">
        <f t="shared" si="101"/>
        <v>23670</v>
      </c>
      <c r="AA360" s="13">
        <f t="shared" si="113"/>
        <v>0.35</v>
      </c>
      <c r="AB360" s="12">
        <f t="shared" si="102"/>
        <v>0.33882681564245809</v>
      </c>
    </row>
    <row r="361" spans="1:28" x14ac:dyDescent="0.2">
      <c r="A361" s="9">
        <f t="shared" si="103"/>
        <v>35900</v>
      </c>
      <c r="B361" s="10">
        <f t="shared" si="104"/>
        <v>300</v>
      </c>
      <c r="C361" s="10">
        <f>A361*Parameter!$C$4</f>
        <v>5385</v>
      </c>
      <c r="D361" s="10">
        <f>(A361+B361*0)*Parameter!$C$6</f>
        <v>7180</v>
      </c>
      <c r="E361" s="10">
        <f t="shared" si="95"/>
        <v>23635</v>
      </c>
      <c r="F361" s="13">
        <f t="shared" si="105"/>
        <v>0.35</v>
      </c>
      <c r="G361" s="12">
        <f t="shared" si="96"/>
        <v>0.34164345403899721</v>
      </c>
      <c r="H361" s="10">
        <f t="shared" si="106"/>
        <v>35900</v>
      </c>
      <c r="I361" s="10">
        <f t="shared" si="107"/>
        <v>700</v>
      </c>
      <c r="J361" s="10">
        <f>H361*Parameter!$C$4</f>
        <v>5385</v>
      </c>
      <c r="K361" s="10">
        <f>(H361+I361*0)*Parameter!$C$6</f>
        <v>7180</v>
      </c>
      <c r="L361" s="10">
        <f t="shared" si="97"/>
        <v>24035</v>
      </c>
      <c r="M361" s="13">
        <f t="shared" si="108"/>
        <v>0.35</v>
      </c>
      <c r="N361" s="12">
        <f t="shared" si="98"/>
        <v>0.33050139275766016</v>
      </c>
      <c r="O361" s="10">
        <f t="shared" si="109"/>
        <v>35900</v>
      </c>
      <c r="P361" s="10">
        <f>Parameter!$C$7*2+Parameter!$C$8*2</f>
        <v>800</v>
      </c>
      <c r="Q361" s="10">
        <f>O361*Parameter!$C$4</f>
        <v>5385</v>
      </c>
      <c r="R361" s="10">
        <f>(O361+P361*0)*Parameter!$C$6</f>
        <v>7180</v>
      </c>
      <c r="S361" s="10">
        <f t="shared" si="99"/>
        <v>24135</v>
      </c>
      <c r="T361" s="13">
        <f t="shared" si="110"/>
        <v>0.35</v>
      </c>
      <c r="U361" s="12">
        <f t="shared" si="100"/>
        <v>0.32771587743732589</v>
      </c>
      <c r="V361" s="10">
        <f t="shared" si="111"/>
        <v>35900</v>
      </c>
      <c r="W361" s="10">
        <f t="shared" si="112"/>
        <v>400</v>
      </c>
      <c r="X361" s="10">
        <f>V361*Parameter!$C$4</f>
        <v>5385</v>
      </c>
      <c r="Y361" s="10">
        <f>(V361+W361*0)*Parameter!$C$6</f>
        <v>7180</v>
      </c>
      <c r="Z361" s="10">
        <f t="shared" si="101"/>
        <v>23735</v>
      </c>
      <c r="AA361" s="13">
        <f t="shared" si="113"/>
        <v>0.35</v>
      </c>
      <c r="AB361" s="12">
        <f t="shared" si="102"/>
        <v>0.33885793871866293</v>
      </c>
    </row>
    <row r="362" spans="1:28" x14ac:dyDescent="0.2">
      <c r="A362" s="9">
        <f t="shared" si="103"/>
        <v>36000</v>
      </c>
      <c r="B362" s="10">
        <f t="shared" si="104"/>
        <v>300</v>
      </c>
      <c r="C362" s="10">
        <f>A362*Parameter!$C$4</f>
        <v>5400</v>
      </c>
      <c r="D362" s="10">
        <f>(A362+B362*0)*Parameter!$C$6</f>
        <v>7200</v>
      </c>
      <c r="E362" s="10">
        <f t="shared" si="95"/>
        <v>23700</v>
      </c>
      <c r="F362" s="13">
        <f t="shared" si="105"/>
        <v>0.35</v>
      </c>
      <c r="G362" s="12">
        <f t="shared" si="96"/>
        <v>0.34166666666666667</v>
      </c>
      <c r="H362" s="10">
        <f t="shared" si="106"/>
        <v>36000</v>
      </c>
      <c r="I362" s="10">
        <f t="shared" si="107"/>
        <v>700</v>
      </c>
      <c r="J362" s="10">
        <f>H362*Parameter!$C$4</f>
        <v>5400</v>
      </c>
      <c r="K362" s="10">
        <f>(H362+I362*0)*Parameter!$C$6</f>
        <v>7200</v>
      </c>
      <c r="L362" s="10">
        <f t="shared" si="97"/>
        <v>24100</v>
      </c>
      <c r="M362" s="13">
        <f t="shared" si="108"/>
        <v>0.35</v>
      </c>
      <c r="N362" s="12">
        <f t="shared" si="98"/>
        <v>0.33055555555555555</v>
      </c>
      <c r="O362" s="10">
        <f t="shared" si="109"/>
        <v>36000</v>
      </c>
      <c r="P362" s="10">
        <f>Parameter!$C$7*2+Parameter!$C$8*2</f>
        <v>800</v>
      </c>
      <c r="Q362" s="10">
        <f>O362*Parameter!$C$4</f>
        <v>5400</v>
      </c>
      <c r="R362" s="10">
        <f>(O362+P362*0)*Parameter!$C$6</f>
        <v>7200</v>
      </c>
      <c r="S362" s="10">
        <f t="shared" si="99"/>
        <v>24200</v>
      </c>
      <c r="T362" s="13">
        <f t="shared" si="110"/>
        <v>0.35</v>
      </c>
      <c r="U362" s="12">
        <f t="shared" si="100"/>
        <v>0.32777777777777778</v>
      </c>
      <c r="V362" s="10">
        <f t="shared" si="111"/>
        <v>36000</v>
      </c>
      <c r="W362" s="10">
        <f t="shared" si="112"/>
        <v>400</v>
      </c>
      <c r="X362" s="10">
        <f>V362*Parameter!$C$4</f>
        <v>5400</v>
      </c>
      <c r="Y362" s="10">
        <f>(V362+W362*0)*Parameter!$C$6</f>
        <v>7200</v>
      </c>
      <c r="Z362" s="10">
        <f t="shared" si="101"/>
        <v>23800</v>
      </c>
      <c r="AA362" s="13">
        <f t="shared" si="113"/>
        <v>0.35</v>
      </c>
      <c r="AB362" s="12">
        <f t="shared" si="102"/>
        <v>0.33888888888888891</v>
      </c>
    </row>
    <row r="363" spans="1:28" x14ac:dyDescent="0.2">
      <c r="A363" s="9">
        <f t="shared" si="103"/>
        <v>36100</v>
      </c>
      <c r="B363" s="10">
        <f t="shared" si="104"/>
        <v>300</v>
      </c>
      <c r="C363" s="10">
        <f>A363*Parameter!$C$4</f>
        <v>5415</v>
      </c>
      <c r="D363" s="10">
        <f>(A363+B363*0)*Parameter!$C$6</f>
        <v>7220</v>
      </c>
      <c r="E363" s="10">
        <f t="shared" si="95"/>
        <v>23765</v>
      </c>
      <c r="F363" s="13">
        <f t="shared" si="105"/>
        <v>0.35</v>
      </c>
      <c r="G363" s="12">
        <f t="shared" si="96"/>
        <v>0.34168975069252078</v>
      </c>
      <c r="H363" s="10">
        <f t="shared" si="106"/>
        <v>36100</v>
      </c>
      <c r="I363" s="10">
        <f t="shared" si="107"/>
        <v>700</v>
      </c>
      <c r="J363" s="10">
        <f>H363*Parameter!$C$4</f>
        <v>5415</v>
      </c>
      <c r="K363" s="10">
        <f>(H363+I363*0)*Parameter!$C$6</f>
        <v>7220</v>
      </c>
      <c r="L363" s="10">
        <f t="shared" si="97"/>
        <v>24165</v>
      </c>
      <c r="M363" s="13">
        <f t="shared" si="108"/>
        <v>0.35</v>
      </c>
      <c r="N363" s="12">
        <f t="shared" si="98"/>
        <v>0.33060941828254847</v>
      </c>
      <c r="O363" s="10">
        <f t="shared" si="109"/>
        <v>36100</v>
      </c>
      <c r="P363" s="10">
        <f>Parameter!$C$7*2+Parameter!$C$8*2</f>
        <v>800</v>
      </c>
      <c r="Q363" s="10">
        <f>O363*Parameter!$C$4</f>
        <v>5415</v>
      </c>
      <c r="R363" s="10">
        <f>(O363+P363*0)*Parameter!$C$6</f>
        <v>7220</v>
      </c>
      <c r="S363" s="10">
        <f t="shared" si="99"/>
        <v>24265</v>
      </c>
      <c r="T363" s="13">
        <f t="shared" si="110"/>
        <v>0.35</v>
      </c>
      <c r="U363" s="12">
        <f t="shared" si="100"/>
        <v>0.32783933518005542</v>
      </c>
      <c r="V363" s="10">
        <f t="shared" si="111"/>
        <v>36100</v>
      </c>
      <c r="W363" s="10">
        <f t="shared" si="112"/>
        <v>400</v>
      </c>
      <c r="X363" s="10">
        <f>V363*Parameter!$C$4</f>
        <v>5415</v>
      </c>
      <c r="Y363" s="10">
        <f>(V363+W363*0)*Parameter!$C$6</f>
        <v>7220</v>
      </c>
      <c r="Z363" s="10">
        <f t="shared" si="101"/>
        <v>23865</v>
      </c>
      <c r="AA363" s="13">
        <f t="shared" si="113"/>
        <v>0.35</v>
      </c>
      <c r="AB363" s="12">
        <f t="shared" si="102"/>
        <v>0.33891966759002767</v>
      </c>
    </row>
    <row r="364" spans="1:28" x14ac:dyDescent="0.2">
      <c r="A364" s="9">
        <f t="shared" si="103"/>
        <v>36200</v>
      </c>
      <c r="B364" s="10">
        <f t="shared" si="104"/>
        <v>300</v>
      </c>
      <c r="C364" s="10">
        <f>A364*Parameter!$C$4</f>
        <v>5430</v>
      </c>
      <c r="D364" s="10">
        <f>(A364+B364*0)*Parameter!$C$6</f>
        <v>7240</v>
      </c>
      <c r="E364" s="10">
        <f t="shared" si="95"/>
        <v>23830</v>
      </c>
      <c r="F364" s="13">
        <f t="shared" si="105"/>
        <v>0.35</v>
      </c>
      <c r="G364" s="12">
        <f t="shared" si="96"/>
        <v>0.34171270718232044</v>
      </c>
      <c r="H364" s="10">
        <f t="shared" si="106"/>
        <v>36200</v>
      </c>
      <c r="I364" s="10">
        <f t="shared" si="107"/>
        <v>700</v>
      </c>
      <c r="J364" s="10">
        <f>H364*Parameter!$C$4</f>
        <v>5430</v>
      </c>
      <c r="K364" s="10">
        <f>(H364+I364*0)*Parameter!$C$6</f>
        <v>7240</v>
      </c>
      <c r="L364" s="10">
        <f t="shared" si="97"/>
        <v>24230</v>
      </c>
      <c r="M364" s="13">
        <f t="shared" si="108"/>
        <v>0.35</v>
      </c>
      <c r="N364" s="12">
        <f t="shared" si="98"/>
        <v>0.33066298342541439</v>
      </c>
      <c r="O364" s="10">
        <f t="shared" si="109"/>
        <v>36200</v>
      </c>
      <c r="P364" s="10">
        <f>Parameter!$C$7*2+Parameter!$C$8*2</f>
        <v>800</v>
      </c>
      <c r="Q364" s="10">
        <f>O364*Parameter!$C$4</f>
        <v>5430</v>
      </c>
      <c r="R364" s="10">
        <f>(O364+P364*0)*Parameter!$C$6</f>
        <v>7240</v>
      </c>
      <c r="S364" s="10">
        <f t="shared" si="99"/>
        <v>24330</v>
      </c>
      <c r="T364" s="13">
        <f t="shared" si="110"/>
        <v>0.35</v>
      </c>
      <c r="U364" s="12">
        <f t="shared" si="100"/>
        <v>0.32790055248618782</v>
      </c>
      <c r="V364" s="10">
        <f t="shared" si="111"/>
        <v>36200</v>
      </c>
      <c r="W364" s="10">
        <f t="shared" si="112"/>
        <v>400</v>
      </c>
      <c r="X364" s="10">
        <f>V364*Parameter!$C$4</f>
        <v>5430</v>
      </c>
      <c r="Y364" s="10">
        <f>(V364+W364*0)*Parameter!$C$6</f>
        <v>7240</v>
      </c>
      <c r="Z364" s="10">
        <f t="shared" si="101"/>
        <v>23930</v>
      </c>
      <c r="AA364" s="13">
        <f t="shared" si="113"/>
        <v>0.35</v>
      </c>
      <c r="AB364" s="12">
        <f t="shared" si="102"/>
        <v>0.33895027624309393</v>
      </c>
    </row>
    <row r="365" spans="1:28" x14ac:dyDescent="0.2">
      <c r="A365" s="9">
        <f t="shared" si="103"/>
        <v>36300</v>
      </c>
      <c r="B365" s="10">
        <f t="shared" si="104"/>
        <v>300</v>
      </c>
      <c r="C365" s="10">
        <f>A365*Parameter!$C$4</f>
        <v>5445</v>
      </c>
      <c r="D365" s="10">
        <f>(A365+B365*0)*Parameter!$C$6</f>
        <v>7260</v>
      </c>
      <c r="E365" s="10">
        <f t="shared" si="95"/>
        <v>23895</v>
      </c>
      <c r="F365" s="13">
        <f t="shared" si="105"/>
        <v>0.35</v>
      </c>
      <c r="G365" s="12">
        <f t="shared" si="96"/>
        <v>0.34173553719008265</v>
      </c>
      <c r="H365" s="10">
        <f t="shared" si="106"/>
        <v>36300</v>
      </c>
      <c r="I365" s="10">
        <f t="shared" si="107"/>
        <v>700</v>
      </c>
      <c r="J365" s="10">
        <f>H365*Parameter!$C$4</f>
        <v>5445</v>
      </c>
      <c r="K365" s="10">
        <f>(H365+I365*0)*Parameter!$C$6</f>
        <v>7260</v>
      </c>
      <c r="L365" s="10">
        <f t="shared" si="97"/>
        <v>24295</v>
      </c>
      <c r="M365" s="13">
        <f t="shared" si="108"/>
        <v>0.35</v>
      </c>
      <c r="N365" s="12">
        <f t="shared" si="98"/>
        <v>0.33071625344352618</v>
      </c>
      <c r="O365" s="10">
        <f t="shared" si="109"/>
        <v>36300</v>
      </c>
      <c r="P365" s="10">
        <f>Parameter!$C$7*2+Parameter!$C$8*2</f>
        <v>800</v>
      </c>
      <c r="Q365" s="10">
        <f>O365*Parameter!$C$4</f>
        <v>5445</v>
      </c>
      <c r="R365" s="10">
        <f>(O365+P365*0)*Parameter!$C$6</f>
        <v>7260</v>
      </c>
      <c r="S365" s="10">
        <f t="shared" si="99"/>
        <v>24395</v>
      </c>
      <c r="T365" s="13">
        <f t="shared" si="110"/>
        <v>0.35</v>
      </c>
      <c r="U365" s="12">
        <f t="shared" si="100"/>
        <v>0.32796143250688703</v>
      </c>
      <c r="V365" s="10">
        <f t="shared" si="111"/>
        <v>36300</v>
      </c>
      <c r="W365" s="10">
        <f t="shared" si="112"/>
        <v>400</v>
      </c>
      <c r="X365" s="10">
        <f>V365*Parameter!$C$4</f>
        <v>5445</v>
      </c>
      <c r="Y365" s="10">
        <f>(V365+W365*0)*Parameter!$C$6</f>
        <v>7260</v>
      </c>
      <c r="Z365" s="10">
        <f t="shared" si="101"/>
        <v>23995</v>
      </c>
      <c r="AA365" s="13">
        <f t="shared" si="113"/>
        <v>0.35</v>
      </c>
      <c r="AB365" s="12">
        <f t="shared" si="102"/>
        <v>0.3389807162534435</v>
      </c>
    </row>
    <row r="366" spans="1:28" x14ac:dyDescent="0.2">
      <c r="A366" s="9">
        <f t="shared" si="103"/>
        <v>36400</v>
      </c>
      <c r="B366" s="10">
        <f t="shared" si="104"/>
        <v>300</v>
      </c>
      <c r="C366" s="10">
        <f>A366*Parameter!$C$4</f>
        <v>5460</v>
      </c>
      <c r="D366" s="10">
        <f>(A366+B366*0)*Parameter!$C$6</f>
        <v>7280</v>
      </c>
      <c r="E366" s="10">
        <f t="shared" si="95"/>
        <v>23960</v>
      </c>
      <c r="F366" s="13">
        <f t="shared" si="105"/>
        <v>0.35</v>
      </c>
      <c r="G366" s="12">
        <f t="shared" si="96"/>
        <v>0.34175824175824177</v>
      </c>
      <c r="H366" s="10">
        <f t="shared" si="106"/>
        <v>36400</v>
      </c>
      <c r="I366" s="10">
        <f t="shared" si="107"/>
        <v>700</v>
      </c>
      <c r="J366" s="10">
        <f>H366*Parameter!$C$4</f>
        <v>5460</v>
      </c>
      <c r="K366" s="10">
        <f>(H366+I366*0)*Parameter!$C$6</f>
        <v>7280</v>
      </c>
      <c r="L366" s="10">
        <f t="shared" si="97"/>
        <v>24360</v>
      </c>
      <c r="M366" s="13">
        <f t="shared" si="108"/>
        <v>0.35</v>
      </c>
      <c r="N366" s="12">
        <f t="shared" si="98"/>
        <v>0.33076923076923076</v>
      </c>
      <c r="O366" s="10">
        <f t="shared" si="109"/>
        <v>36400</v>
      </c>
      <c r="P366" s="10">
        <f>Parameter!$C$7*2+Parameter!$C$8*2</f>
        <v>800</v>
      </c>
      <c r="Q366" s="10">
        <f>O366*Parameter!$C$4</f>
        <v>5460</v>
      </c>
      <c r="R366" s="10">
        <f>(O366+P366*0)*Parameter!$C$6</f>
        <v>7280</v>
      </c>
      <c r="S366" s="10">
        <f t="shared" si="99"/>
        <v>24460</v>
      </c>
      <c r="T366" s="13">
        <f t="shared" si="110"/>
        <v>0.35</v>
      </c>
      <c r="U366" s="12">
        <f t="shared" si="100"/>
        <v>0.32802197802197802</v>
      </c>
      <c r="V366" s="10">
        <f t="shared" si="111"/>
        <v>36400</v>
      </c>
      <c r="W366" s="10">
        <f t="shared" si="112"/>
        <v>400</v>
      </c>
      <c r="X366" s="10">
        <f>V366*Parameter!$C$4</f>
        <v>5460</v>
      </c>
      <c r="Y366" s="10">
        <f>(V366+W366*0)*Parameter!$C$6</f>
        <v>7280</v>
      </c>
      <c r="Z366" s="10">
        <f t="shared" si="101"/>
        <v>24060</v>
      </c>
      <c r="AA366" s="13">
        <f t="shared" si="113"/>
        <v>0.35</v>
      </c>
      <c r="AB366" s="12">
        <f t="shared" si="102"/>
        <v>0.33901098901098903</v>
      </c>
    </row>
    <row r="367" spans="1:28" x14ac:dyDescent="0.2">
      <c r="A367" s="9">
        <f t="shared" si="103"/>
        <v>36500</v>
      </c>
      <c r="B367" s="10">
        <f t="shared" si="104"/>
        <v>300</v>
      </c>
      <c r="C367" s="10">
        <f>A367*Parameter!$C$4</f>
        <v>5475</v>
      </c>
      <c r="D367" s="10">
        <f>(A367+B367*0)*Parameter!$C$6</f>
        <v>7300</v>
      </c>
      <c r="E367" s="10">
        <f t="shared" si="95"/>
        <v>24025</v>
      </c>
      <c r="F367" s="13">
        <f t="shared" si="105"/>
        <v>0.35</v>
      </c>
      <c r="G367" s="12">
        <f t="shared" si="96"/>
        <v>0.34178082191780823</v>
      </c>
      <c r="H367" s="10">
        <f t="shared" si="106"/>
        <v>36500</v>
      </c>
      <c r="I367" s="10">
        <f t="shared" si="107"/>
        <v>700</v>
      </c>
      <c r="J367" s="10">
        <f>H367*Parameter!$C$4</f>
        <v>5475</v>
      </c>
      <c r="K367" s="10">
        <f>(H367+I367*0)*Parameter!$C$6</f>
        <v>7300</v>
      </c>
      <c r="L367" s="10">
        <f t="shared" si="97"/>
        <v>24425</v>
      </c>
      <c r="M367" s="13">
        <f t="shared" si="108"/>
        <v>0.35</v>
      </c>
      <c r="N367" s="12">
        <f t="shared" si="98"/>
        <v>0.33082191780821918</v>
      </c>
      <c r="O367" s="10">
        <f t="shared" si="109"/>
        <v>36500</v>
      </c>
      <c r="P367" s="10">
        <f>Parameter!$C$7*2+Parameter!$C$8*2</f>
        <v>800</v>
      </c>
      <c r="Q367" s="10">
        <f>O367*Parameter!$C$4</f>
        <v>5475</v>
      </c>
      <c r="R367" s="10">
        <f>(O367+P367*0)*Parameter!$C$6</f>
        <v>7300</v>
      </c>
      <c r="S367" s="10">
        <f t="shared" si="99"/>
        <v>24525</v>
      </c>
      <c r="T367" s="13">
        <f t="shared" si="110"/>
        <v>0.35</v>
      </c>
      <c r="U367" s="12">
        <f t="shared" si="100"/>
        <v>0.32808219178082193</v>
      </c>
      <c r="V367" s="10">
        <f t="shared" si="111"/>
        <v>36500</v>
      </c>
      <c r="W367" s="10">
        <f t="shared" si="112"/>
        <v>400</v>
      </c>
      <c r="X367" s="10">
        <f>V367*Parameter!$C$4</f>
        <v>5475</v>
      </c>
      <c r="Y367" s="10">
        <f>(V367+W367*0)*Parameter!$C$6</f>
        <v>7300</v>
      </c>
      <c r="Z367" s="10">
        <f t="shared" si="101"/>
        <v>24125</v>
      </c>
      <c r="AA367" s="13">
        <f t="shared" si="113"/>
        <v>0.35</v>
      </c>
      <c r="AB367" s="12">
        <f t="shared" si="102"/>
        <v>0.33904109589041098</v>
      </c>
    </row>
    <row r="368" spans="1:28" x14ac:dyDescent="0.2">
      <c r="A368" s="9">
        <f t="shared" si="103"/>
        <v>36600</v>
      </c>
      <c r="B368" s="10">
        <f t="shared" si="104"/>
        <v>300</v>
      </c>
      <c r="C368" s="10">
        <f>A368*Parameter!$C$4</f>
        <v>5490</v>
      </c>
      <c r="D368" s="10">
        <f>(A368+B368*0)*Parameter!$C$6</f>
        <v>7320</v>
      </c>
      <c r="E368" s="10">
        <f t="shared" si="95"/>
        <v>24090</v>
      </c>
      <c r="F368" s="13">
        <f t="shared" si="105"/>
        <v>0.35</v>
      </c>
      <c r="G368" s="12">
        <f t="shared" si="96"/>
        <v>0.34180327868852461</v>
      </c>
      <c r="H368" s="10">
        <f t="shared" si="106"/>
        <v>36600</v>
      </c>
      <c r="I368" s="10">
        <f t="shared" si="107"/>
        <v>700</v>
      </c>
      <c r="J368" s="10">
        <f>H368*Parameter!$C$4</f>
        <v>5490</v>
      </c>
      <c r="K368" s="10">
        <f>(H368+I368*0)*Parameter!$C$6</f>
        <v>7320</v>
      </c>
      <c r="L368" s="10">
        <f t="shared" si="97"/>
        <v>24490</v>
      </c>
      <c r="M368" s="13">
        <f t="shared" si="108"/>
        <v>0.35</v>
      </c>
      <c r="N368" s="12">
        <f t="shared" si="98"/>
        <v>0.33087431693989072</v>
      </c>
      <c r="O368" s="10">
        <f t="shared" si="109"/>
        <v>36600</v>
      </c>
      <c r="P368" s="10">
        <f>Parameter!$C$7*2+Parameter!$C$8*2</f>
        <v>800</v>
      </c>
      <c r="Q368" s="10">
        <f>O368*Parameter!$C$4</f>
        <v>5490</v>
      </c>
      <c r="R368" s="10">
        <f>(O368+P368*0)*Parameter!$C$6</f>
        <v>7320</v>
      </c>
      <c r="S368" s="10">
        <f t="shared" si="99"/>
        <v>24590</v>
      </c>
      <c r="T368" s="13">
        <f t="shared" si="110"/>
        <v>0.35</v>
      </c>
      <c r="U368" s="12">
        <f t="shared" si="100"/>
        <v>0.32814207650273225</v>
      </c>
      <c r="V368" s="10">
        <f t="shared" si="111"/>
        <v>36600</v>
      </c>
      <c r="W368" s="10">
        <f t="shared" si="112"/>
        <v>400</v>
      </c>
      <c r="X368" s="10">
        <f>V368*Parameter!$C$4</f>
        <v>5490</v>
      </c>
      <c r="Y368" s="10">
        <f>(V368+W368*0)*Parameter!$C$6</f>
        <v>7320</v>
      </c>
      <c r="Z368" s="10">
        <f t="shared" si="101"/>
        <v>24190</v>
      </c>
      <c r="AA368" s="13">
        <f t="shared" si="113"/>
        <v>0.35</v>
      </c>
      <c r="AB368" s="12">
        <f t="shared" si="102"/>
        <v>0.33907103825136614</v>
      </c>
    </row>
    <row r="369" spans="1:28" x14ac:dyDescent="0.2">
      <c r="A369" s="9">
        <f t="shared" si="103"/>
        <v>36700</v>
      </c>
      <c r="B369" s="10">
        <f t="shared" si="104"/>
        <v>300</v>
      </c>
      <c r="C369" s="10">
        <f>A369*Parameter!$C$4</f>
        <v>5505</v>
      </c>
      <c r="D369" s="10">
        <f>(A369+B369*0)*Parameter!$C$6</f>
        <v>7340</v>
      </c>
      <c r="E369" s="10">
        <f t="shared" si="95"/>
        <v>24155</v>
      </c>
      <c r="F369" s="13">
        <f t="shared" si="105"/>
        <v>0.35</v>
      </c>
      <c r="G369" s="12">
        <f t="shared" si="96"/>
        <v>0.3418256130790191</v>
      </c>
      <c r="H369" s="10">
        <f t="shared" si="106"/>
        <v>36700</v>
      </c>
      <c r="I369" s="10">
        <f t="shared" si="107"/>
        <v>700</v>
      </c>
      <c r="J369" s="10">
        <f>H369*Parameter!$C$4</f>
        <v>5505</v>
      </c>
      <c r="K369" s="10">
        <f>(H369+I369*0)*Parameter!$C$6</f>
        <v>7340</v>
      </c>
      <c r="L369" s="10">
        <f t="shared" si="97"/>
        <v>24555</v>
      </c>
      <c r="M369" s="13">
        <f t="shared" si="108"/>
        <v>0.35</v>
      </c>
      <c r="N369" s="12">
        <f t="shared" si="98"/>
        <v>0.33092643051771115</v>
      </c>
      <c r="O369" s="10">
        <f t="shared" si="109"/>
        <v>36700</v>
      </c>
      <c r="P369" s="10">
        <f>Parameter!$C$7*2+Parameter!$C$8*2</f>
        <v>800</v>
      </c>
      <c r="Q369" s="10">
        <f>O369*Parameter!$C$4</f>
        <v>5505</v>
      </c>
      <c r="R369" s="10">
        <f>(O369+P369*0)*Parameter!$C$6</f>
        <v>7340</v>
      </c>
      <c r="S369" s="10">
        <f t="shared" si="99"/>
        <v>24655</v>
      </c>
      <c r="T369" s="13">
        <f t="shared" si="110"/>
        <v>0.35</v>
      </c>
      <c r="U369" s="12">
        <f t="shared" si="100"/>
        <v>0.32820163487738419</v>
      </c>
      <c r="V369" s="10">
        <f t="shared" si="111"/>
        <v>36700</v>
      </c>
      <c r="W369" s="10">
        <f t="shared" si="112"/>
        <v>400</v>
      </c>
      <c r="X369" s="10">
        <f>V369*Parameter!$C$4</f>
        <v>5505</v>
      </c>
      <c r="Y369" s="10">
        <f>(V369+W369*0)*Parameter!$C$6</f>
        <v>7340</v>
      </c>
      <c r="Z369" s="10">
        <f t="shared" si="101"/>
        <v>24255</v>
      </c>
      <c r="AA369" s="13">
        <f t="shared" si="113"/>
        <v>0.35</v>
      </c>
      <c r="AB369" s="12">
        <f t="shared" si="102"/>
        <v>0.33910081743869208</v>
      </c>
    </row>
    <row r="370" spans="1:28" x14ac:dyDescent="0.2">
      <c r="A370" s="9">
        <f t="shared" si="103"/>
        <v>36800</v>
      </c>
      <c r="B370" s="10">
        <f t="shared" si="104"/>
        <v>300</v>
      </c>
      <c r="C370" s="10">
        <f>A370*Parameter!$C$4</f>
        <v>5520</v>
      </c>
      <c r="D370" s="10">
        <f>(A370+B370*0)*Parameter!$C$6</f>
        <v>7360</v>
      </c>
      <c r="E370" s="10">
        <f t="shared" si="95"/>
        <v>24220</v>
      </c>
      <c r="F370" s="13">
        <f t="shared" si="105"/>
        <v>0.35</v>
      </c>
      <c r="G370" s="12">
        <f t="shared" si="96"/>
        <v>0.34184782608695652</v>
      </c>
      <c r="H370" s="10">
        <f t="shared" si="106"/>
        <v>36800</v>
      </c>
      <c r="I370" s="10">
        <f t="shared" si="107"/>
        <v>700</v>
      </c>
      <c r="J370" s="10">
        <f>H370*Parameter!$C$4</f>
        <v>5520</v>
      </c>
      <c r="K370" s="10">
        <f>(H370+I370*0)*Parameter!$C$6</f>
        <v>7360</v>
      </c>
      <c r="L370" s="10">
        <f t="shared" si="97"/>
        <v>24620</v>
      </c>
      <c r="M370" s="13">
        <f t="shared" si="108"/>
        <v>0.35</v>
      </c>
      <c r="N370" s="12">
        <f t="shared" si="98"/>
        <v>0.33097826086956522</v>
      </c>
      <c r="O370" s="10">
        <f t="shared" si="109"/>
        <v>36800</v>
      </c>
      <c r="P370" s="10">
        <f>Parameter!$C$7*2+Parameter!$C$8*2</f>
        <v>800</v>
      </c>
      <c r="Q370" s="10">
        <f>O370*Parameter!$C$4</f>
        <v>5520</v>
      </c>
      <c r="R370" s="10">
        <f>(O370+P370*0)*Parameter!$C$6</f>
        <v>7360</v>
      </c>
      <c r="S370" s="10">
        <f t="shared" si="99"/>
        <v>24720</v>
      </c>
      <c r="T370" s="13">
        <f t="shared" si="110"/>
        <v>0.35</v>
      </c>
      <c r="U370" s="12">
        <f t="shared" si="100"/>
        <v>0.32826086956521738</v>
      </c>
      <c r="V370" s="10">
        <f t="shared" si="111"/>
        <v>36800</v>
      </c>
      <c r="W370" s="10">
        <f t="shared" si="112"/>
        <v>400</v>
      </c>
      <c r="X370" s="10">
        <f>V370*Parameter!$C$4</f>
        <v>5520</v>
      </c>
      <c r="Y370" s="10">
        <f>(V370+W370*0)*Parameter!$C$6</f>
        <v>7360</v>
      </c>
      <c r="Z370" s="10">
        <f t="shared" si="101"/>
        <v>24320</v>
      </c>
      <c r="AA370" s="13">
        <f t="shared" si="113"/>
        <v>0.35</v>
      </c>
      <c r="AB370" s="12">
        <f t="shared" si="102"/>
        <v>0.33913043478260868</v>
      </c>
    </row>
  </sheetData>
  <mergeCells count="8">
    <mergeCell ref="AC1:AH1"/>
    <mergeCell ref="AI1:AN1"/>
    <mergeCell ref="AO1:AU1"/>
    <mergeCell ref="AV1:BB1"/>
    <mergeCell ref="A1:G1"/>
    <mergeCell ref="H1:N1"/>
    <mergeCell ref="O1:U1"/>
    <mergeCell ref="V1:AB1"/>
  </mergeCells>
  <phoneticPr fontId="3" type="noConversion"/>
  <printOptions horizontalCentered="1" verticalCentered="1"/>
  <pageMargins left="0.79" right="0.79" top="0.98" bottom="0.98" header="0.47" footer="0.47"/>
  <pageSetup paperSize="9" scale="64" fitToWidth="4" orientation="portrait" horizontalDpi="300" verticalDpi="300"/>
  <headerFooter alignWithMargins="0"/>
  <colBreaks count="3" manualBreakCount="3">
    <brk id="7" max="1048575" man="1"/>
    <brk id="14" max="1048575" man="1"/>
    <brk id="2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B69"/>
  </sheetPr>
  <dimension ref="A1:E95"/>
  <sheetViews>
    <sheetView workbookViewId="0">
      <selection activeCell="B2" sqref="B2"/>
    </sheetView>
  </sheetViews>
  <sheetFormatPr baseColWidth="10" defaultRowHeight="12.75" x14ac:dyDescent="0.2"/>
  <cols>
    <col min="2" max="2" width="13.140625" bestFit="1" customWidth="1"/>
    <col min="3" max="3" width="23.85546875" customWidth="1"/>
    <col min="4" max="4" width="25.42578125" customWidth="1"/>
    <col min="5" max="5" width="19.5703125" customWidth="1"/>
  </cols>
  <sheetData>
    <row r="1" spans="1:5" x14ac:dyDescent="0.2">
      <c r="B1" t="str">
        <f>Grundtabelle!A1</f>
        <v>Alleinstehende</v>
      </c>
      <c r="C1" t="s">
        <v>10</v>
      </c>
      <c r="D1" t="s">
        <v>11</v>
      </c>
      <c r="E1" t="s">
        <v>12</v>
      </c>
    </row>
    <row r="2" spans="1:5" x14ac:dyDescent="0.2">
      <c r="A2" s="10">
        <f>Grundtabelle!A3</f>
        <v>100</v>
      </c>
      <c r="B2" s="11">
        <f>Grundtabelle!G3</f>
        <v>-2.65</v>
      </c>
      <c r="C2" s="11">
        <f>Grundtabelle!N3</f>
        <v>-6.65</v>
      </c>
      <c r="D2" s="11">
        <f>Grundtabelle!U3</f>
        <v>-7.65</v>
      </c>
      <c r="E2" s="11">
        <f>Grundtabelle!AB3</f>
        <v>-3.65</v>
      </c>
    </row>
    <row r="3" spans="1:5" x14ac:dyDescent="0.2">
      <c r="A3" s="10">
        <f>Grundtabelle!A4</f>
        <v>200</v>
      </c>
      <c r="B3" s="11">
        <f>Grundtabelle!G4</f>
        <v>-1.1499999999999999</v>
      </c>
      <c r="C3" s="11">
        <f>Grundtabelle!N4</f>
        <v>-3.15</v>
      </c>
      <c r="D3" s="11">
        <f>Grundtabelle!U4</f>
        <v>-3.65</v>
      </c>
      <c r="E3" s="11">
        <f>Grundtabelle!AB4</f>
        <v>-1.65</v>
      </c>
    </row>
    <row r="4" spans="1:5" x14ac:dyDescent="0.2">
      <c r="A4" s="10">
        <f>Grundtabelle!A5</f>
        <v>300</v>
      </c>
      <c r="B4" s="11">
        <f>Grundtabelle!G5</f>
        <v>-0.65</v>
      </c>
      <c r="C4" s="11">
        <f>Grundtabelle!N5</f>
        <v>-1.9833333333333334</v>
      </c>
      <c r="D4" s="11">
        <f>Grundtabelle!U5</f>
        <v>-2.3166666666666669</v>
      </c>
      <c r="E4" s="11">
        <f>Grundtabelle!AB5</f>
        <v>-0.98333333333333328</v>
      </c>
    </row>
    <row r="5" spans="1:5" x14ac:dyDescent="0.2">
      <c r="A5" s="10">
        <f>Grundtabelle!A6</f>
        <v>400</v>
      </c>
      <c r="B5" s="11">
        <f>Grundtabelle!G6</f>
        <v>-0.4</v>
      </c>
      <c r="C5" s="11">
        <f>Grundtabelle!N6</f>
        <v>-1.4</v>
      </c>
      <c r="D5" s="11">
        <f>Grundtabelle!U6</f>
        <v>-1.65</v>
      </c>
      <c r="E5" s="11">
        <f>Grundtabelle!AB6</f>
        <v>-0.65</v>
      </c>
    </row>
    <row r="6" spans="1:5" x14ac:dyDescent="0.2">
      <c r="A6" s="10">
        <f>Grundtabelle!A7</f>
        <v>500</v>
      </c>
      <c r="B6" s="11">
        <f>Grundtabelle!G7</f>
        <v>-0.25</v>
      </c>
      <c r="C6" s="11">
        <f>Grundtabelle!N7</f>
        <v>-1.05</v>
      </c>
      <c r="D6" s="11">
        <f>Grundtabelle!U7</f>
        <v>-1.25</v>
      </c>
      <c r="E6" s="11">
        <f>Grundtabelle!AB7</f>
        <v>-0.45</v>
      </c>
    </row>
    <row r="7" spans="1:5" x14ac:dyDescent="0.2">
      <c r="A7" s="10">
        <f>Grundtabelle!A8</f>
        <v>600</v>
      </c>
      <c r="B7" s="11">
        <f>Grundtabelle!G8</f>
        <v>-0.15</v>
      </c>
      <c r="C7" s="11">
        <f>Grundtabelle!N8</f>
        <v>-0.81666666666666665</v>
      </c>
      <c r="D7" s="11">
        <f>Grundtabelle!U8</f>
        <v>-0.98333333333333328</v>
      </c>
      <c r="E7" s="11">
        <f>Grundtabelle!AB8</f>
        <v>-0.31666666666666665</v>
      </c>
    </row>
    <row r="8" spans="1:5" x14ac:dyDescent="0.2">
      <c r="A8" s="10">
        <f>Grundtabelle!A9</f>
        <v>700</v>
      </c>
      <c r="B8" s="11">
        <f>Grundtabelle!G9</f>
        <v>-7.857142857142857E-2</v>
      </c>
      <c r="C8" s="11">
        <f>Grundtabelle!N9</f>
        <v>-0.65</v>
      </c>
      <c r="D8" s="11">
        <f>Grundtabelle!U9</f>
        <v>-0.79285714285714282</v>
      </c>
      <c r="E8" s="11">
        <f>Grundtabelle!AB9</f>
        <v>-0.22142857142857142</v>
      </c>
    </row>
    <row r="9" spans="1:5" x14ac:dyDescent="0.2">
      <c r="A9" s="10">
        <f>Grundtabelle!A10</f>
        <v>800</v>
      </c>
      <c r="B9" s="11">
        <f>Grundtabelle!G10</f>
        <v>-2.5000000000000001E-2</v>
      </c>
      <c r="C9" s="11">
        <f>Grundtabelle!N10</f>
        <v>-0.52500000000000002</v>
      </c>
      <c r="D9" s="11">
        <f>Grundtabelle!U10</f>
        <v>-0.65</v>
      </c>
      <c r="E9" s="11">
        <f>Grundtabelle!AB10</f>
        <v>-0.15</v>
      </c>
    </row>
    <row r="10" spans="1:5" x14ac:dyDescent="0.2">
      <c r="A10" s="10">
        <f>Grundtabelle!A11</f>
        <v>900</v>
      </c>
      <c r="B10" s="11">
        <f>Grundtabelle!G11</f>
        <v>1.6666666666666666E-2</v>
      </c>
      <c r="C10" s="11">
        <f>Grundtabelle!N11</f>
        <v>-0.42777777777777776</v>
      </c>
      <c r="D10" s="11">
        <f>Grundtabelle!U11</f>
        <v>-0.53888888888888886</v>
      </c>
      <c r="E10" s="11">
        <f>Grundtabelle!AB11</f>
        <v>-9.4444444444444442E-2</v>
      </c>
    </row>
    <row r="11" spans="1:5" x14ac:dyDescent="0.2">
      <c r="A11" s="10">
        <f>Grundtabelle!A12</f>
        <v>1000</v>
      </c>
      <c r="B11" s="11">
        <f>Grundtabelle!G12</f>
        <v>0.05</v>
      </c>
      <c r="C11" s="11">
        <f>Grundtabelle!N12</f>
        <v>-0.35</v>
      </c>
      <c r="D11" s="11">
        <f>Grundtabelle!U12</f>
        <v>-0.45</v>
      </c>
      <c r="E11" s="11">
        <f>Grundtabelle!AB12</f>
        <v>-0.05</v>
      </c>
    </row>
    <row r="12" spans="1:5" x14ac:dyDescent="0.2">
      <c r="A12" s="10">
        <f>Grundtabelle!A13</f>
        <v>1100</v>
      </c>
      <c r="B12" s="11">
        <f>Grundtabelle!G13</f>
        <v>7.7272727272727271E-2</v>
      </c>
      <c r="C12" s="11">
        <f>Grundtabelle!N13</f>
        <v>-0.28636363636363638</v>
      </c>
      <c r="D12" s="11">
        <f>Grundtabelle!U13</f>
        <v>-0.37727272727272726</v>
      </c>
      <c r="E12" s="11">
        <f>Grundtabelle!AB13</f>
        <v>-1.3636363636363636E-2</v>
      </c>
    </row>
    <row r="13" spans="1:5" x14ac:dyDescent="0.2">
      <c r="A13" s="10">
        <f>Grundtabelle!A14</f>
        <v>1200</v>
      </c>
      <c r="B13" s="11">
        <f>Grundtabelle!G14</f>
        <v>0.1</v>
      </c>
      <c r="C13" s="11">
        <f>Grundtabelle!N14</f>
        <v>-0.23333333333333334</v>
      </c>
      <c r="D13" s="11">
        <f>Grundtabelle!U14</f>
        <v>-0.31666666666666665</v>
      </c>
      <c r="E13" s="11">
        <f>Grundtabelle!AB14</f>
        <v>1.6666666666666666E-2</v>
      </c>
    </row>
    <row r="14" spans="1:5" x14ac:dyDescent="0.2">
      <c r="A14" s="10">
        <f>Grundtabelle!A15</f>
        <v>1300</v>
      </c>
      <c r="B14" s="11">
        <f>Grundtabelle!G15</f>
        <v>0.11923076923076924</v>
      </c>
      <c r="C14" s="11">
        <f>Grundtabelle!N15</f>
        <v>-0.18846153846153846</v>
      </c>
      <c r="D14" s="11">
        <f>Grundtabelle!U15</f>
        <v>-0.26538461538461539</v>
      </c>
      <c r="E14" s="11">
        <f>Grundtabelle!AB15</f>
        <v>4.230769230769231E-2</v>
      </c>
    </row>
    <row r="15" spans="1:5" x14ac:dyDescent="0.2">
      <c r="A15" s="10">
        <f>Grundtabelle!A16</f>
        <v>1400</v>
      </c>
      <c r="B15" s="11">
        <f>Grundtabelle!G16</f>
        <v>0.1357142857142857</v>
      </c>
      <c r="C15" s="11">
        <f>Grundtabelle!N16</f>
        <v>-0.15</v>
      </c>
      <c r="D15" s="11">
        <f>Grundtabelle!U16</f>
        <v>-0.22142857142857142</v>
      </c>
      <c r="E15" s="11">
        <f>Grundtabelle!AB16</f>
        <v>6.4285714285714279E-2</v>
      </c>
    </row>
    <row r="16" spans="1:5" x14ac:dyDescent="0.2">
      <c r="A16" s="10">
        <f>Grundtabelle!A17</f>
        <v>1500</v>
      </c>
      <c r="B16" s="11">
        <f>Grundtabelle!G17</f>
        <v>0.15</v>
      </c>
      <c r="C16" s="11">
        <f>Grundtabelle!N17</f>
        <v>-0.11666666666666667</v>
      </c>
      <c r="D16" s="11">
        <f>Grundtabelle!U17</f>
        <v>-0.18333333333333332</v>
      </c>
      <c r="E16" s="11">
        <f>Grundtabelle!AB17</f>
        <v>8.3333333333333329E-2</v>
      </c>
    </row>
    <row r="17" spans="1:5" x14ac:dyDescent="0.2">
      <c r="A17" s="10">
        <f>Grundtabelle!A18</f>
        <v>1600</v>
      </c>
      <c r="B17" s="11">
        <f>Grundtabelle!G18</f>
        <v>0.16250000000000001</v>
      </c>
      <c r="C17" s="11">
        <f>Grundtabelle!N18</f>
        <v>-8.7499999999999994E-2</v>
      </c>
      <c r="D17" s="11">
        <f>Grundtabelle!U18</f>
        <v>-0.15</v>
      </c>
      <c r="E17" s="11">
        <f>Grundtabelle!AB18</f>
        <v>0.1</v>
      </c>
    </row>
    <row r="18" spans="1:5" x14ac:dyDescent="0.2">
      <c r="A18" s="10">
        <f>Grundtabelle!A19</f>
        <v>1700</v>
      </c>
      <c r="B18" s="11">
        <f>Grundtabelle!G19</f>
        <v>0.17352941176470588</v>
      </c>
      <c r="C18" s="11">
        <f>Grundtabelle!N19</f>
        <v>-6.1764705882352944E-2</v>
      </c>
      <c r="D18" s="11">
        <f>Grundtabelle!U19</f>
        <v>-0.12058823529411765</v>
      </c>
      <c r="E18" s="11">
        <f>Grundtabelle!AB19</f>
        <v>0.11470588235294117</v>
      </c>
    </row>
    <row r="19" spans="1:5" x14ac:dyDescent="0.2">
      <c r="A19" s="10">
        <f>Grundtabelle!A20</f>
        <v>1800</v>
      </c>
      <c r="B19" s="11">
        <f>Grundtabelle!G20</f>
        <v>0.18333333333333332</v>
      </c>
      <c r="C19" s="11">
        <f>Grundtabelle!N20</f>
        <v>-3.888888888888889E-2</v>
      </c>
      <c r="D19" s="11">
        <f>Grundtabelle!U20</f>
        <v>-9.4444444444444442E-2</v>
      </c>
      <c r="E19" s="11">
        <f>Grundtabelle!AB20</f>
        <v>0.12777777777777777</v>
      </c>
    </row>
    <row r="20" spans="1:5" x14ac:dyDescent="0.2">
      <c r="A20" s="10">
        <f>Grundtabelle!A21</f>
        <v>1900</v>
      </c>
      <c r="B20" s="11">
        <f>Grundtabelle!G21</f>
        <v>0.19210526315789472</v>
      </c>
      <c r="C20" s="11">
        <f>Grundtabelle!N21</f>
        <v>-1.8421052631578946E-2</v>
      </c>
      <c r="D20" s="11">
        <f>Grundtabelle!U21</f>
        <v>-7.1052631578947367E-2</v>
      </c>
      <c r="E20" s="11">
        <f>Grundtabelle!AB21</f>
        <v>0.13947368421052631</v>
      </c>
    </row>
    <row r="21" spans="1:5" x14ac:dyDescent="0.2">
      <c r="A21" s="10">
        <f>Grundtabelle!A22</f>
        <v>2000</v>
      </c>
      <c r="B21" s="11">
        <f>Grundtabelle!G22</f>
        <v>0.2</v>
      </c>
      <c r="C21" s="11">
        <f>Grundtabelle!N22</f>
        <v>0</v>
      </c>
      <c r="D21" s="11">
        <f>Grundtabelle!U22</f>
        <v>-0.05</v>
      </c>
      <c r="E21" s="11">
        <f>Grundtabelle!AB22</f>
        <v>0.15</v>
      </c>
    </row>
    <row r="22" spans="1:5" x14ac:dyDescent="0.2">
      <c r="A22" s="10">
        <f>Grundtabelle!A23</f>
        <v>2100</v>
      </c>
      <c r="B22" s="11">
        <f>Grundtabelle!G23</f>
        <v>0.20714285714285716</v>
      </c>
      <c r="C22" s="11">
        <f>Grundtabelle!N23</f>
        <v>1.6666666666666666E-2</v>
      </c>
      <c r="D22" s="11">
        <f>Grundtabelle!U23</f>
        <v>-3.0952380952380953E-2</v>
      </c>
      <c r="E22" s="11">
        <f>Grundtabelle!AB23</f>
        <v>0.15952380952380951</v>
      </c>
    </row>
    <row r="23" spans="1:5" x14ac:dyDescent="0.2">
      <c r="A23" s="10">
        <f>Grundtabelle!A24</f>
        <v>2200</v>
      </c>
      <c r="B23" s="11">
        <f>Grundtabelle!G24</f>
        <v>0.21363636363636362</v>
      </c>
      <c r="C23" s="11">
        <f>Grundtabelle!N24</f>
        <v>3.1818181818181815E-2</v>
      </c>
      <c r="D23" s="11">
        <f>Grundtabelle!U24</f>
        <v>-1.3636363636363636E-2</v>
      </c>
      <c r="E23" s="11">
        <f>Grundtabelle!AB24</f>
        <v>0.16818181818181818</v>
      </c>
    </row>
    <row r="24" spans="1:5" x14ac:dyDescent="0.2">
      <c r="A24" s="10">
        <f>Grundtabelle!A25</f>
        <v>2300</v>
      </c>
      <c r="B24" s="11">
        <f>Grundtabelle!G25</f>
        <v>0.21956521739130436</v>
      </c>
      <c r="C24" s="11">
        <f>Grundtabelle!N25</f>
        <v>4.5652173913043478E-2</v>
      </c>
      <c r="D24" s="11">
        <f>Grundtabelle!U25</f>
        <v>2.1739130434782609E-3</v>
      </c>
      <c r="E24" s="11">
        <f>Grundtabelle!AB25</f>
        <v>0.17608695652173914</v>
      </c>
    </row>
    <row r="25" spans="1:5" x14ac:dyDescent="0.2">
      <c r="A25" s="10">
        <f>Grundtabelle!A26</f>
        <v>2400</v>
      </c>
      <c r="B25" s="11">
        <f>Grundtabelle!G26</f>
        <v>0.22500000000000001</v>
      </c>
      <c r="C25" s="11">
        <f>Grundtabelle!N26</f>
        <v>5.8333333333333334E-2</v>
      </c>
      <c r="D25" s="11">
        <f>Grundtabelle!U26</f>
        <v>1.6666666666666666E-2</v>
      </c>
      <c r="E25" s="11">
        <f>Grundtabelle!AB26</f>
        <v>0.18333333333333332</v>
      </c>
    </row>
    <row r="26" spans="1:5" x14ac:dyDescent="0.2">
      <c r="A26" s="10">
        <f>Grundtabelle!A27</f>
        <v>2500</v>
      </c>
      <c r="B26" s="11">
        <f>Grundtabelle!G27</f>
        <v>0.23</v>
      </c>
      <c r="C26" s="11">
        <f>Grundtabelle!N27</f>
        <v>7.0000000000000007E-2</v>
      </c>
      <c r="D26" s="11">
        <f>Grundtabelle!U27</f>
        <v>0.03</v>
      </c>
      <c r="E26" s="11">
        <f>Grundtabelle!AB27</f>
        <v>0.19</v>
      </c>
    </row>
    <row r="27" spans="1:5" x14ac:dyDescent="0.2">
      <c r="A27" s="10">
        <f>Grundtabelle!A28</f>
        <v>2600</v>
      </c>
      <c r="B27" s="11">
        <f>Grundtabelle!G28</f>
        <v>0.23461538461538461</v>
      </c>
      <c r="C27" s="11">
        <f>Grundtabelle!N28</f>
        <v>8.0769230769230774E-2</v>
      </c>
      <c r="D27" s="11">
        <f>Grundtabelle!U28</f>
        <v>4.230769230769231E-2</v>
      </c>
      <c r="E27" s="11">
        <f>Grundtabelle!AB28</f>
        <v>0.19615384615384615</v>
      </c>
    </row>
    <row r="28" spans="1:5" x14ac:dyDescent="0.2">
      <c r="A28" s="10">
        <f>Grundtabelle!A29</f>
        <v>2700</v>
      </c>
      <c r="B28" s="11">
        <f>Grundtabelle!G29</f>
        <v>0.2388888888888889</v>
      </c>
      <c r="C28" s="11">
        <f>Grundtabelle!N29</f>
        <v>9.0740740740740747E-2</v>
      </c>
      <c r="D28" s="11">
        <f>Grundtabelle!U29</f>
        <v>5.3703703703703705E-2</v>
      </c>
      <c r="E28" s="11">
        <f>Grundtabelle!AB29</f>
        <v>0.20185185185185187</v>
      </c>
    </row>
    <row r="29" spans="1:5" x14ac:dyDescent="0.2">
      <c r="A29" s="10">
        <f>Grundtabelle!A30</f>
        <v>2800</v>
      </c>
      <c r="B29" s="11">
        <f>Grundtabelle!G30</f>
        <v>0.24285714285714285</v>
      </c>
      <c r="C29" s="11">
        <f>Grundtabelle!N30</f>
        <v>0.1</v>
      </c>
      <c r="D29" s="11">
        <f>Grundtabelle!U30</f>
        <v>6.4285714285714279E-2</v>
      </c>
      <c r="E29" s="11">
        <f>Grundtabelle!AB30</f>
        <v>0.20714285714285716</v>
      </c>
    </row>
    <row r="30" spans="1:5" x14ac:dyDescent="0.2">
      <c r="A30" s="10">
        <f>Grundtabelle!A31</f>
        <v>2900</v>
      </c>
      <c r="B30" s="11">
        <f>Grundtabelle!G31</f>
        <v>0.24655172413793103</v>
      </c>
      <c r="C30" s="11">
        <f>Grundtabelle!N31</f>
        <v>0.10862068965517241</v>
      </c>
      <c r="D30" s="11">
        <f>Grundtabelle!U31</f>
        <v>7.4137931034482754E-2</v>
      </c>
      <c r="E30" s="11">
        <f>Grundtabelle!AB31</f>
        <v>0.21206896551724139</v>
      </c>
    </row>
    <row r="31" spans="1:5" x14ac:dyDescent="0.2">
      <c r="A31" s="10">
        <f>Grundtabelle!A32</f>
        <v>3000</v>
      </c>
      <c r="B31" s="11">
        <f>Grundtabelle!G32</f>
        <v>0.25</v>
      </c>
      <c r="C31" s="11">
        <f>Grundtabelle!N32</f>
        <v>0.11666666666666667</v>
      </c>
      <c r="D31" s="11">
        <f>Grundtabelle!U32</f>
        <v>8.3333333333333329E-2</v>
      </c>
      <c r="E31" s="11">
        <f>Grundtabelle!AB32</f>
        <v>0.21666666666666667</v>
      </c>
    </row>
    <row r="32" spans="1:5" x14ac:dyDescent="0.2">
      <c r="A32" s="10">
        <f>Grundtabelle!A33</f>
        <v>3100</v>
      </c>
      <c r="B32" s="11">
        <f>Grundtabelle!G33</f>
        <v>0.25322580645161291</v>
      </c>
      <c r="C32" s="11">
        <f>Grundtabelle!N33</f>
        <v>0.12419354838709677</v>
      </c>
      <c r="D32" s="11">
        <f>Grundtabelle!U33</f>
        <v>9.1935483870967741E-2</v>
      </c>
      <c r="E32" s="11">
        <f>Grundtabelle!AB33</f>
        <v>0.22096774193548388</v>
      </c>
    </row>
    <row r="33" spans="1:5" x14ac:dyDescent="0.2">
      <c r="A33" s="10">
        <f>Grundtabelle!A34</f>
        <v>3200</v>
      </c>
      <c r="B33" s="11">
        <f>Grundtabelle!G34</f>
        <v>0.25624999999999998</v>
      </c>
      <c r="C33" s="11">
        <f>Grundtabelle!N34</f>
        <v>0.13125000000000001</v>
      </c>
      <c r="D33" s="11">
        <f>Grundtabelle!U34</f>
        <v>0.1</v>
      </c>
      <c r="E33" s="11">
        <f>Grundtabelle!AB34</f>
        <v>0.22500000000000001</v>
      </c>
    </row>
    <row r="34" spans="1:5" x14ac:dyDescent="0.2">
      <c r="A34" s="10">
        <f>Grundtabelle!A35</f>
        <v>3300</v>
      </c>
      <c r="B34" s="11">
        <f>Grundtabelle!G35</f>
        <v>0.25909090909090909</v>
      </c>
      <c r="C34" s="11">
        <f>Grundtabelle!N35</f>
        <v>0.13787878787878788</v>
      </c>
      <c r="D34" s="11">
        <f>Grundtabelle!U35</f>
        <v>0.10757575757575757</v>
      </c>
      <c r="E34" s="11">
        <f>Grundtabelle!AB35</f>
        <v>0.22878787878787879</v>
      </c>
    </row>
    <row r="35" spans="1:5" x14ac:dyDescent="0.2">
      <c r="A35" s="10">
        <f>Grundtabelle!A36</f>
        <v>3400</v>
      </c>
      <c r="B35" s="11">
        <f>Grundtabelle!G36</f>
        <v>0.26176470588235295</v>
      </c>
      <c r="C35" s="11">
        <f>Grundtabelle!N36</f>
        <v>0.14411764705882352</v>
      </c>
      <c r="D35" s="11">
        <f>Grundtabelle!U36</f>
        <v>0.11470588235294117</v>
      </c>
      <c r="E35" s="11">
        <f>Grundtabelle!AB36</f>
        <v>0.2323529411764706</v>
      </c>
    </row>
    <row r="36" spans="1:5" x14ac:dyDescent="0.2">
      <c r="A36" s="10">
        <f>Grundtabelle!A37</f>
        <v>3500</v>
      </c>
      <c r="B36" s="11">
        <f>Grundtabelle!G37</f>
        <v>0.26428571428571429</v>
      </c>
      <c r="C36" s="11">
        <f>Grundtabelle!N37</f>
        <v>0.15</v>
      </c>
      <c r="D36" s="11">
        <f>Grundtabelle!U37</f>
        <v>0.12142857142857143</v>
      </c>
      <c r="E36" s="11">
        <f>Grundtabelle!AB37</f>
        <v>0.23571428571428571</v>
      </c>
    </row>
    <row r="37" spans="1:5" x14ac:dyDescent="0.2">
      <c r="A37" s="10">
        <f>Grundtabelle!A38</f>
        <v>3600</v>
      </c>
      <c r="B37" s="11">
        <f>Grundtabelle!G38</f>
        <v>0.26666666666666666</v>
      </c>
      <c r="C37" s="11">
        <f>Grundtabelle!N38</f>
        <v>0.15555555555555556</v>
      </c>
      <c r="D37" s="11">
        <f>Grundtabelle!U38</f>
        <v>0.12777777777777777</v>
      </c>
      <c r="E37" s="11">
        <f>Grundtabelle!AB38</f>
        <v>0.2388888888888889</v>
      </c>
    </row>
    <row r="38" spans="1:5" x14ac:dyDescent="0.2">
      <c r="A38" s="10">
        <f>Grundtabelle!A39</f>
        <v>3700</v>
      </c>
      <c r="B38" s="11">
        <f>Grundtabelle!G39</f>
        <v>0.26891891891891889</v>
      </c>
      <c r="C38" s="11">
        <f>Grundtabelle!N39</f>
        <v>0.16081081081081081</v>
      </c>
      <c r="D38" s="11">
        <f>Grundtabelle!U39</f>
        <v>0.13378378378378378</v>
      </c>
      <c r="E38" s="11">
        <f>Grundtabelle!AB39</f>
        <v>0.24189189189189189</v>
      </c>
    </row>
    <row r="39" spans="1:5" x14ac:dyDescent="0.2">
      <c r="A39" s="10">
        <f>Grundtabelle!A40</f>
        <v>3800</v>
      </c>
      <c r="B39" s="11">
        <f>Grundtabelle!G40</f>
        <v>0.27105263157894738</v>
      </c>
      <c r="C39" s="11">
        <f>Grundtabelle!N40</f>
        <v>0.16578947368421051</v>
      </c>
      <c r="D39" s="11">
        <f>Grundtabelle!U40</f>
        <v>0.13947368421052631</v>
      </c>
      <c r="E39" s="11">
        <f>Grundtabelle!AB40</f>
        <v>0.24473684210526317</v>
      </c>
    </row>
    <row r="40" spans="1:5" x14ac:dyDescent="0.2">
      <c r="A40" s="10">
        <f>Grundtabelle!A41</f>
        <v>3900</v>
      </c>
      <c r="B40" s="11">
        <f>Grundtabelle!G41</f>
        <v>0.27307692307692305</v>
      </c>
      <c r="C40" s="11">
        <f>Grundtabelle!N41</f>
        <v>0.17051282051282052</v>
      </c>
      <c r="D40" s="11">
        <f>Grundtabelle!U41</f>
        <v>0.14487179487179488</v>
      </c>
      <c r="E40" s="11">
        <f>Grundtabelle!AB41</f>
        <v>0.24743589743589745</v>
      </c>
    </row>
    <row r="41" spans="1:5" x14ac:dyDescent="0.2">
      <c r="A41" s="10">
        <f>Grundtabelle!A42</f>
        <v>4000</v>
      </c>
      <c r="B41" s="11">
        <f>Grundtabelle!G42</f>
        <v>0.27500000000000002</v>
      </c>
      <c r="C41" s="11">
        <f>Grundtabelle!N42</f>
        <v>0.17499999999999999</v>
      </c>
      <c r="D41" s="11">
        <f>Grundtabelle!U42</f>
        <v>0.15</v>
      </c>
      <c r="E41" s="11">
        <f>Grundtabelle!AB42</f>
        <v>0.25</v>
      </c>
    </row>
    <row r="42" spans="1:5" x14ac:dyDescent="0.2">
      <c r="A42" s="10">
        <f>Grundtabelle!A43</f>
        <v>4100</v>
      </c>
      <c r="B42" s="11">
        <f>Grundtabelle!G43</f>
        <v>0.27682926829268295</v>
      </c>
      <c r="C42" s="11">
        <f>Grundtabelle!N43</f>
        <v>0.17926829268292682</v>
      </c>
      <c r="D42" s="11">
        <f>Grundtabelle!U43</f>
        <v>0.1548780487804878</v>
      </c>
      <c r="E42" s="11">
        <f>Grundtabelle!AB43</f>
        <v>0.2524390243902439</v>
      </c>
    </row>
    <row r="43" spans="1:5" x14ac:dyDescent="0.2">
      <c r="A43" s="10">
        <f>Grundtabelle!A44</f>
        <v>4200</v>
      </c>
      <c r="B43" s="11">
        <f>Grundtabelle!G44</f>
        <v>0.27857142857142858</v>
      </c>
      <c r="C43" s="11">
        <f>Grundtabelle!N44</f>
        <v>0.18333333333333332</v>
      </c>
      <c r="D43" s="11">
        <f>Grundtabelle!U44</f>
        <v>0.15952380952380951</v>
      </c>
      <c r="E43" s="11">
        <f>Grundtabelle!AB44</f>
        <v>0.25476190476190474</v>
      </c>
    </row>
    <row r="44" spans="1:5" x14ac:dyDescent="0.2">
      <c r="A44" s="10">
        <f>Grundtabelle!A45</f>
        <v>4300</v>
      </c>
      <c r="B44" s="11">
        <f>Grundtabelle!G45</f>
        <v>0.2802325581395349</v>
      </c>
      <c r="C44" s="11">
        <f>Grundtabelle!N45</f>
        <v>0.18720930232558139</v>
      </c>
      <c r="D44" s="11">
        <f>Grundtabelle!U45</f>
        <v>0.16395348837209303</v>
      </c>
      <c r="E44" s="11">
        <f>Grundtabelle!AB45</f>
        <v>0.25697674418604649</v>
      </c>
    </row>
    <row r="45" spans="1:5" x14ac:dyDescent="0.2">
      <c r="A45" s="10">
        <f>Grundtabelle!A46</f>
        <v>4400</v>
      </c>
      <c r="B45" s="11">
        <f>Grundtabelle!G46</f>
        <v>0.2818181818181818</v>
      </c>
      <c r="C45" s="11">
        <f>Grundtabelle!N46</f>
        <v>0.19090909090909092</v>
      </c>
      <c r="D45" s="11">
        <f>Grundtabelle!U46</f>
        <v>0.16818181818181818</v>
      </c>
      <c r="E45" s="11">
        <f>Grundtabelle!AB46</f>
        <v>0.25909090909090909</v>
      </c>
    </row>
    <row r="46" spans="1:5" x14ac:dyDescent="0.2">
      <c r="A46" s="10">
        <f>Grundtabelle!A47</f>
        <v>4500</v>
      </c>
      <c r="B46" s="11">
        <f>Grundtabelle!G47</f>
        <v>0.28333333333333333</v>
      </c>
      <c r="C46" s="11">
        <f>Grundtabelle!N47</f>
        <v>0.19444444444444445</v>
      </c>
      <c r="D46" s="11">
        <f>Grundtabelle!U47</f>
        <v>0.17222222222222222</v>
      </c>
      <c r="E46" s="11">
        <f>Grundtabelle!AB47</f>
        <v>0.26111111111111113</v>
      </c>
    </row>
    <row r="47" spans="1:5" x14ac:dyDescent="0.2">
      <c r="A47" s="10">
        <f>Grundtabelle!A48</f>
        <v>4600</v>
      </c>
      <c r="B47" s="11">
        <f>Grundtabelle!G48</f>
        <v>0.2847826086956522</v>
      </c>
      <c r="C47" s="11">
        <f>Grundtabelle!N48</f>
        <v>0.19782608695652174</v>
      </c>
      <c r="D47" s="11">
        <f>Grundtabelle!U48</f>
        <v>0.17608695652173914</v>
      </c>
      <c r="E47" s="11">
        <f>Grundtabelle!AB48</f>
        <v>0.26304347826086955</v>
      </c>
    </row>
    <row r="48" spans="1:5" x14ac:dyDescent="0.2">
      <c r="A48" s="10">
        <f>Grundtabelle!A49</f>
        <v>4700</v>
      </c>
      <c r="B48" s="11">
        <f>Grundtabelle!G49</f>
        <v>0.28617021276595744</v>
      </c>
      <c r="C48" s="11">
        <f>Grundtabelle!N49</f>
        <v>0.20106382978723406</v>
      </c>
      <c r="D48" s="11">
        <f>Grundtabelle!U49</f>
        <v>0.1797872340425532</v>
      </c>
      <c r="E48" s="11">
        <f>Grundtabelle!AB49</f>
        <v>0.26489361702127662</v>
      </c>
    </row>
    <row r="49" spans="1:5" x14ac:dyDescent="0.2">
      <c r="A49" s="10">
        <f>Grundtabelle!A50</f>
        <v>4800</v>
      </c>
      <c r="B49" s="11">
        <f>Grundtabelle!G50</f>
        <v>0.28749999999999998</v>
      </c>
      <c r="C49" s="11">
        <f>Grundtabelle!N50</f>
        <v>0.20416666666666666</v>
      </c>
      <c r="D49" s="11">
        <f>Grundtabelle!U50</f>
        <v>0.18333333333333332</v>
      </c>
      <c r="E49" s="11">
        <f>Grundtabelle!AB50</f>
        <v>0.26666666666666666</v>
      </c>
    </row>
    <row r="50" spans="1:5" x14ac:dyDescent="0.2">
      <c r="A50" s="10">
        <f>Grundtabelle!A51</f>
        <v>4900</v>
      </c>
      <c r="B50" s="11">
        <f>Grundtabelle!G51</f>
        <v>0.28877551020408165</v>
      </c>
      <c r="C50" s="11">
        <f>Grundtabelle!N51</f>
        <v>0.20714285714285716</v>
      </c>
      <c r="D50" s="11">
        <f>Grundtabelle!U51</f>
        <v>0.18673469387755101</v>
      </c>
      <c r="E50" s="11">
        <f>Grundtabelle!AB51</f>
        <v>0.26836734693877551</v>
      </c>
    </row>
    <row r="51" spans="1:5" x14ac:dyDescent="0.2">
      <c r="A51" s="10">
        <f>Grundtabelle!A52</f>
        <v>5000</v>
      </c>
      <c r="B51" s="11">
        <f>Grundtabelle!G52</f>
        <v>0.28999999999999998</v>
      </c>
      <c r="C51" s="11">
        <f>Grundtabelle!N52</f>
        <v>0.21</v>
      </c>
      <c r="D51" s="11">
        <f>Grundtabelle!U52</f>
        <v>0.19</v>
      </c>
      <c r="E51" s="11">
        <f>Grundtabelle!AB52</f>
        <v>0.27</v>
      </c>
    </row>
    <row r="52" spans="1:5" x14ac:dyDescent="0.2">
      <c r="A52" s="10">
        <f>Grundtabelle!A53</f>
        <v>5100</v>
      </c>
      <c r="B52" s="11">
        <f>Grundtabelle!G53</f>
        <v>0.29117647058823531</v>
      </c>
      <c r="C52" s="11">
        <f>Grundtabelle!N53</f>
        <v>0.21274509803921568</v>
      </c>
      <c r="D52" s="11">
        <f>Grundtabelle!U53</f>
        <v>0.19313725490196079</v>
      </c>
      <c r="E52" s="11">
        <f>Grundtabelle!AB53</f>
        <v>0.27156862745098037</v>
      </c>
    </row>
    <row r="53" spans="1:5" x14ac:dyDescent="0.2">
      <c r="A53" s="10">
        <f>Grundtabelle!A54</f>
        <v>5200</v>
      </c>
      <c r="B53" s="11">
        <f>Grundtabelle!G54</f>
        <v>0.29230769230769232</v>
      </c>
      <c r="C53" s="11">
        <f>Grundtabelle!N54</f>
        <v>0.2153846153846154</v>
      </c>
      <c r="D53" s="11">
        <f>Grundtabelle!U54</f>
        <v>0.19615384615384615</v>
      </c>
      <c r="E53" s="11">
        <f>Grundtabelle!AB54</f>
        <v>0.27307692307692305</v>
      </c>
    </row>
    <row r="54" spans="1:5" x14ac:dyDescent="0.2">
      <c r="A54" s="10">
        <f>Grundtabelle!A55</f>
        <v>5300</v>
      </c>
      <c r="B54" s="11">
        <f>Grundtabelle!G55</f>
        <v>0.29339622641509433</v>
      </c>
      <c r="C54" s="11">
        <f>Grundtabelle!N55</f>
        <v>0.2179245283018868</v>
      </c>
      <c r="D54" s="11">
        <f>Grundtabelle!U55</f>
        <v>0.19905660377358492</v>
      </c>
      <c r="E54" s="11">
        <f>Grundtabelle!AB55</f>
        <v>0.27452830188679245</v>
      </c>
    </row>
    <row r="55" spans="1:5" x14ac:dyDescent="0.2">
      <c r="A55" s="10">
        <f>Grundtabelle!A56</f>
        <v>5400</v>
      </c>
      <c r="B55" s="11">
        <f>Grundtabelle!G56</f>
        <v>0.29444444444444445</v>
      </c>
      <c r="C55" s="11">
        <f>Grundtabelle!N56</f>
        <v>0.22037037037037038</v>
      </c>
      <c r="D55" s="11">
        <f>Grundtabelle!U56</f>
        <v>0.20185185185185187</v>
      </c>
      <c r="E55" s="11">
        <f>Grundtabelle!AB56</f>
        <v>0.27592592592592591</v>
      </c>
    </row>
    <row r="56" spans="1:5" x14ac:dyDescent="0.2">
      <c r="A56" s="10">
        <f>Grundtabelle!A57</f>
        <v>5500</v>
      </c>
      <c r="B56" s="11">
        <f>Grundtabelle!G57</f>
        <v>0.29545454545454547</v>
      </c>
      <c r="C56" s="11">
        <f>Grundtabelle!N57</f>
        <v>0.22272727272727272</v>
      </c>
      <c r="D56" s="11">
        <f>Grundtabelle!U57</f>
        <v>0.20454545454545456</v>
      </c>
      <c r="E56" s="11">
        <f>Grundtabelle!AB57</f>
        <v>0.27727272727272728</v>
      </c>
    </row>
    <row r="57" spans="1:5" x14ac:dyDescent="0.2">
      <c r="A57" s="10">
        <f>Grundtabelle!A58</f>
        <v>5600</v>
      </c>
      <c r="B57" s="11">
        <f>Grundtabelle!G58</f>
        <v>0.29642857142857143</v>
      </c>
      <c r="C57" s="11">
        <f>Grundtabelle!N58</f>
        <v>0.22500000000000001</v>
      </c>
      <c r="D57" s="11">
        <f>Grundtabelle!U58</f>
        <v>0.20714285714285716</v>
      </c>
      <c r="E57" s="11">
        <f>Grundtabelle!AB58</f>
        <v>0.27857142857142858</v>
      </c>
    </row>
    <row r="58" spans="1:5" x14ac:dyDescent="0.2">
      <c r="A58" s="10">
        <f>Grundtabelle!A59</f>
        <v>5700</v>
      </c>
      <c r="B58" s="11">
        <f>Grundtabelle!G59</f>
        <v>0.29736842105263156</v>
      </c>
      <c r="C58" s="11">
        <f>Grundtabelle!N59</f>
        <v>0.22719298245614036</v>
      </c>
      <c r="D58" s="11">
        <f>Grundtabelle!U59</f>
        <v>0.20964912280701756</v>
      </c>
      <c r="E58" s="11">
        <f>Grundtabelle!AB59</f>
        <v>0.27982456140350875</v>
      </c>
    </row>
    <row r="59" spans="1:5" x14ac:dyDescent="0.2">
      <c r="A59" s="10">
        <f>Grundtabelle!A60</f>
        <v>5800</v>
      </c>
      <c r="B59" s="11">
        <f>Grundtabelle!G60</f>
        <v>0.2982758620689655</v>
      </c>
      <c r="C59" s="11">
        <f>Grundtabelle!N60</f>
        <v>0.22931034482758619</v>
      </c>
      <c r="D59" s="11">
        <f>Grundtabelle!U60</f>
        <v>0.21206896551724139</v>
      </c>
      <c r="E59" s="11">
        <f>Grundtabelle!AB60</f>
        <v>0.2810344827586207</v>
      </c>
    </row>
    <row r="60" spans="1:5" x14ac:dyDescent="0.2">
      <c r="A60" s="10">
        <f>Grundtabelle!A61</f>
        <v>5900</v>
      </c>
      <c r="B60" s="11">
        <f>Grundtabelle!G61</f>
        <v>0.29915254237288136</v>
      </c>
      <c r="C60" s="11">
        <f>Grundtabelle!N61</f>
        <v>0.23135593220338982</v>
      </c>
      <c r="D60" s="11">
        <f>Grundtabelle!U61</f>
        <v>0.21440677966101696</v>
      </c>
      <c r="E60" s="11">
        <f>Grundtabelle!AB61</f>
        <v>0.28220338983050847</v>
      </c>
    </row>
    <row r="61" spans="1:5" x14ac:dyDescent="0.2">
      <c r="A61" s="10">
        <f>Grundtabelle!A62</f>
        <v>6000</v>
      </c>
      <c r="B61" s="11">
        <f>Grundtabelle!G62</f>
        <v>0.3</v>
      </c>
      <c r="C61" s="11">
        <f>Grundtabelle!N62</f>
        <v>0.23333333333333334</v>
      </c>
      <c r="D61" s="11">
        <f>Grundtabelle!U62</f>
        <v>0.21666666666666667</v>
      </c>
      <c r="E61" s="11">
        <f>Grundtabelle!AB62</f>
        <v>0.28333333333333333</v>
      </c>
    </row>
    <row r="62" spans="1:5" x14ac:dyDescent="0.2">
      <c r="A62" s="10">
        <f>Grundtabelle!A63</f>
        <v>6100</v>
      </c>
      <c r="B62" s="11">
        <f>Grundtabelle!G63</f>
        <v>0.30081967213114752</v>
      </c>
      <c r="C62" s="11">
        <f>Grundtabelle!N63</f>
        <v>0.23524590163934425</v>
      </c>
      <c r="D62" s="11">
        <f>Grundtabelle!U63</f>
        <v>0.21885245901639344</v>
      </c>
      <c r="E62" s="11">
        <f>Grundtabelle!AB63</f>
        <v>0.28442622950819674</v>
      </c>
    </row>
    <row r="63" spans="1:5" x14ac:dyDescent="0.2">
      <c r="A63" s="10">
        <f>Grundtabelle!A64</f>
        <v>6200</v>
      </c>
      <c r="B63" s="11">
        <f>Grundtabelle!G64</f>
        <v>0.30161290322580647</v>
      </c>
      <c r="C63" s="11">
        <f>Grundtabelle!N64</f>
        <v>0.23709677419354838</v>
      </c>
      <c r="D63" s="11">
        <f>Grundtabelle!U64</f>
        <v>0.22096774193548388</v>
      </c>
      <c r="E63" s="11">
        <f>Grundtabelle!AB64</f>
        <v>0.28548387096774192</v>
      </c>
    </row>
    <row r="64" spans="1:5" x14ac:dyDescent="0.2">
      <c r="A64" s="10">
        <f>Grundtabelle!A65</f>
        <v>6300</v>
      </c>
      <c r="B64" s="11">
        <f>Grundtabelle!G65</f>
        <v>0.30238095238095236</v>
      </c>
      <c r="C64" s="11">
        <f>Grundtabelle!N65</f>
        <v>0.2388888888888889</v>
      </c>
      <c r="D64" s="11">
        <f>Grundtabelle!U65</f>
        <v>0.22301587301587303</v>
      </c>
      <c r="E64" s="11">
        <f>Grundtabelle!AB65</f>
        <v>0.28650793650793649</v>
      </c>
    </row>
    <row r="65" spans="1:5" x14ac:dyDescent="0.2">
      <c r="A65" s="10">
        <f>Grundtabelle!A66</f>
        <v>6400</v>
      </c>
      <c r="B65" s="11">
        <f>Grundtabelle!G66</f>
        <v>0.30312499999999998</v>
      </c>
      <c r="C65" s="11">
        <f>Grundtabelle!N66</f>
        <v>0.24062500000000001</v>
      </c>
      <c r="D65" s="11">
        <f>Grundtabelle!U66</f>
        <v>0.22500000000000001</v>
      </c>
      <c r="E65" s="11">
        <f>Grundtabelle!AB66</f>
        <v>0.28749999999999998</v>
      </c>
    </row>
    <row r="66" spans="1:5" x14ac:dyDescent="0.2">
      <c r="A66" s="10">
        <f>Grundtabelle!A67</f>
        <v>6500</v>
      </c>
      <c r="B66" s="11">
        <f>Grundtabelle!G67</f>
        <v>0.30384615384615382</v>
      </c>
      <c r="C66" s="11">
        <f>Grundtabelle!N67</f>
        <v>0.24230769230769231</v>
      </c>
      <c r="D66" s="11">
        <f>Grundtabelle!U67</f>
        <v>0.22692307692307692</v>
      </c>
      <c r="E66" s="11">
        <f>Grundtabelle!AB67</f>
        <v>0.28846153846153844</v>
      </c>
    </row>
    <row r="67" spans="1:5" x14ac:dyDescent="0.2">
      <c r="A67" s="10">
        <f>Grundtabelle!A68</f>
        <v>6600</v>
      </c>
      <c r="B67" s="11">
        <f>Grundtabelle!G68</f>
        <v>0.30454545454545456</v>
      </c>
      <c r="C67" s="11">
        <f>Grundtabelle!N68</f>
        <v>0.24393939393939393</v>
      </c>
      <c r="D67" s="11">
        <f>Grundtabelle!U68</f>
        <v>0.22878787878787879</v>
      </c>
      <c r="E67" s="11">
        <f>Grundtabelle!AB68</f>
        <v>0.28939393939393937</v>
      </c>
    </row>
    <row r="68" spans="1:5" x14ac:dyDescent="0.2">
      <c r="A68" s="10">
        <f>Grundtabelle!A69</f>
        <v>6700</v>
      </c>
      <c r="B68" s="11">
        <f>Grundtabelle!G69</f>
        <v>0.30522388059701494</v>
      </c>
      <c r="C68" s="11">
        <f>Grundtabelle!N69</f>
        <v>0.2455223880597015</v>
      </c>
      <c r="D68" s="11">
        <f>Grundtabelle!U69</f>
        <v>0.23059701492537313</v>
      </c>
      <c r="E68" s="11">
        <f>Grundtabelle!AB69</f>
        <v>0.29029850746268659</v>
      </c>
    </row>
    <row r="69" spans="1:5" x14ac:dyDescent="0.2">
      <c r="A69" s="10">
        <f>Grundtabelle!A70</f>
        <v>6800</v>
      </c>
      <c r="B69" s="11">
        <f>Grundtabelle!G70</f>
        <v>0.30588235294117649</v>
      </c>
      <c r="C69" s="11">
        <f>Grundtabelle!N70</f>
        <v>0.24705882352941178</v>
      </c>
      <c r="D69" s="11">
        <f>Grundtabelle!U70</f>
        <v>0.2323529411764706</v>
      </c>
      <c r="E69" s="11">
        <f>Grundtabelle!AB70</f>
        <v>0.29117647058823531</v>
      </c>
    </row>
    <row r="70" spans="1:5" x14ac:dyDescent="0.2">
      <c r="A70" s="10">
        <f>Grundtabelle!A71</f>
        <v>6900</v>
      </c>
      <c r="B70" s="11">
        <f>Grundtabelle!G71</f>
        <v>0.30652173913043479</v>
      </c>
      <c r="C70" s="11">
        <f>Grundtabelle!N71</f>
        <v>0.24855072463768116</v>
      </c>
      <c r="D70" s="11">
        <f>Grundtabelle!U71</f>
        <v>0.23405797101449274</v>
      </c>
      <c r="E70" s="11">
        <f>Grundtabelle!AB71</f>
        <v>0.29202898550724637</v>
      </c>
    </row>
    <row r="71" spans="1:5" x14ac:dyDescent="0.2">
      <c r="A71" s="10">
        <f>Grundtabelle!A72</f>
        <v>7000</v>
      </c>
      <c r="B71" s="11">
        <f>Grundtabelle!G72</f>
        <v>0.30714285714285716</v>
      </c>
      <c r="C71" s="11">
        <f>Grundtabelle!N72</f>
        <v>0.25</v>
      </c>
      <c r="D71" s="11">
        <f>Grundtabelle!U72</f>
        <v>0.23571428571428571</v>
      </c>
      <c r="E71" s="11">
        <f>Grundtabelle!AB72</f>
        <v>0.29285714285714287</v>
      </c>
    </row>
    <row r="72" spans="1:5" x14ac:dyDescent="0.2">
      <c r="A72" s="10">
        <f>Grundtabelle!A73</f>
        <v>7100</v>
      </c>
      <c r="B72" s="11">
        <f>Grundtabelle!G73</f>
        <v>0.30774647887323942</v>
      </c>
      <c r="C72" s="11">
        <f>Grundtabelle!N73</f>
        <v>0.25140845070422535</v>
      </c>
      <c r="D72" s="11">
        <f>Grundtabelle!U73</f>
        <v>0.23732394366197182</v>
      </c>
      <c r="E72" s="11">
        <f>Grundtabelle!AB73</f>
        <v>0.29366197183098591</v>
      </c>
    </row>
    <row r="73" spans="1:5" x14ac:dyDescent="0.2">
      <c r="A73" s="10">
        <f>Grundtabelle!A74</f>
        <v>7200</v>
      </c>
      <c r="B73" s="11">
        <f>Grundtabelle!G74</f>
        <v>0.30833333333333335</v>
      </c>
      <c r="C73" s="11">
        <f>Grundtabelle!N74</f>
        <v>0.25277777777777777</v>
      </c>
      <c r="D73" s="11">
        <f>Grundtabelle!U74</f>
        <v>0.2388888888888889</v>
      </c>
      <c r="E73" s="11">
        <f>Grundtabelle!AB74</f>
        <v>0.29444444444444445</v>
      </c>
    </row>
    <row r="74" spans="1:5" x14ac:dyDescent="0.2">
      <c r="A74" s="10">
        <f>Grundtabelle!A75</f>
        <v>7300</v>
      </c>
      <c r="B74" s="11">
        <f>Grundtabelle!G75</f>
        <v>0.30890410958904108</v>
      </c>
      <c r="C74" s="11">
        <f>Grundtabelle!N75</f>
        <v>0.25410958904109587</v>
      </c>
      <c r="D74" s="11">
        <f>Grundtabelle!U75</f>
        <v>0.2404109589041096</v>
      </c>
      <c r="E74" s="11">
        <f>Grundtabelle!AB75</f>
        <v>0.29520547945205478</v>
      </c>
    </row>
    <row r="75" spans="1:5" x14ac:dyDescent="0.2">
      <c r="A75" s="10">
        <f>Grundtabelle!A76</f>
        <v>7400</v>
      </c>
      <c r="B75" s="11">
        <f>Grundtabelle!G76</f>
        <v>0.30945945945945946</v>
      </c>
      <c r="C75" s="11">
        <f>Grundtabelle!N76</f>
        <v>0.25540540540540541</v>
      </c>
      <c r="D75" s="11">
        <f>Grundtabelle!U76</f>
        <v>0.24189189189189189</v>
      </c>
      <c r="E75" s="11">
        <f>Grundtabelle!AB76</f>
        <v>0.29594594594594592</v>
      </c>
    </row>
    <row r="76" spans="1:5" x14ac:dyDescent="0.2">
      <c r="A76" s="10">
        <f>Grundtabelle!A77</f>
        <v>7500</v>
      </c>
      <c r="B76" s="11">
        <f>Grundtabelle!G77</f>
        <v>0.31</v>
      </c>
      <c r="C76" s="11">
        <f>Grundtabelle!N77</f>
        <v>0.25666666666666665</v>
      </c>
      <c r="D76" s="11">
        <f>Grundtabelle!U77</f>
        <v>0.24333333333333335</v>
      </c>
      <c r="E76" s="11">
        <f>Grundtabelle!AB77</f>
        <v>0.29666666666666669</v>
      </c>
    </row>
    <row r="77" spans="1:5" x14ac:dyDescent="0.2">
      <c r="A77" s="10">
        <f>Grundtabelle!A78</f>
        <v>7600</v>
      </c>
      <c r="B77" s="11">
        <f>Grundtabelle!G78</f>
        <v>0.31052631578947371</v>
      </c>
      <c r="C77" s="11">
        <f>Grundtabelle!N78</f>
        <v>0.25789473684210529</v>
      </c>
      <c r="D77" s="11">
        <f>Grundtabelle!U78</f>
        <v>0.24473684210526317</v>
      </c>
      <c r="E77" s="11">
        <f>Grundtabelle!AB78</f>
        <v>0.29736842105263156</v>
      </c>
    </row>
    <row r="78" spans="1:5" x14ac:dyDescent="0.2">
      <c r="A78" s="10">
        <f>Grundtabelle!A79</f>
        <v>7700</v>
      </c>
      <c r="B78" s="11">
        <f>Grundtabelle!G79</f>
        <v>0.31103896103896106</v>
      </c>
      <c r="C78" s="11">
        <f>Grundtabelle!N79</f>
        <v>0.25909090909090909</v>
      </c>
      <c r="D78" s="11">
        <f>Grundtabelle!U79</f>
        <v>0.2461038961038961</v>
      </c>
      <c r="E78" s="11">
        <f>Grundtabelle!AB79</f>
        <v>0.29805194805194807</v>
      </c>
    </row>
    <row r="79" spans="1:5" x14ac:dyDescent="0.2">
      <c r="A79" s="10">
        <f>Grundtabelle!A80</f>
        <v>7800</v>
      </c>
      <c r="B79" s="11">
        <f>Grundtabelle!G80</f>
        <v>0.31153846153846154</v>
      </c>
      <c r="C79" s="11">
        <f>Grundtabelle!N80</f>
        <v>0.26025641025641028</v>
      </c>
      <c r="D79" s="11">
        <f>Grundtabelle!U80</f>
        <v>0.24743589743589745</v>
      </c>
      <c r="E79" s="11">
        <f>Grundtabelle!AB80</f>
        <v>0.29871794871794871</v>
      </c>
    </row>
    <row r="80" spans="1:5" x14ac:dyDescent="0.2">
      <c r="A80" s="10">
        <f>Grundtabelle!A81</f>
        <v>7900</v>
      </c>
      <c r="B80" s="11">
        <f>Grundtabelle!G81</f>
        <v>0.3120253164556962</v>
      </c>
      <c r="C80" s="11">
        <f>Grundtabelle!N81</f>
        <v>0.26139240506329114</v>
      </c>
      <c r="D80" s="11">
        <f>Grundtabelle!U81</f>
        <v>0.24873417721518987</v>
      </c>
      <c r="E80" s="11">
        <f>Grundtabelle!AB81</f>
        <v>0.29936708860759492</v>
      </c>
    </row>
    <row r="81" spans="1:5" x14ac:dyDescent="0.2">
      <c r="A81" s="10">
        <f>Grundtabelle!A82</f>
        <v>8000</v>
      </c>
      <c r="B81" s="11">
        <f>Grundtabelle!G82</f>
        <v>0.3125</v>
      </c>
      <c r="C81" s="11">
        <f>Grundtabelle!N82</f>
        <v>0.26250000000000001</v>
      </c>
      <c r="D81" s="11">
        <f>Grundtabelle!U82</f>
        <v>0.25</v>
      </c>
      <c r="E81" s="11">
        <f>Grundtabelle!AB82</f>
        <v>0.3</v>
      </c>
    </row>
    <row r="82" spans="1:5" x14ac:dyDescent="0.2">
      <c r="A82" s="10">
        <f>Grundtabelle!A83</f>
        <v>8100</v>
      </c>
      <c r="B82" s="11">
        <f>Grundtabelle!G83</f>
        <v>0.31296296296296294</v>
      </c>
      <c r="C82" s="11">
        <f>Grundtabelle!N83</f>
        <v>0.26358024691358023</v>
      </c>
      <c r="D82" s="11">
        <f>Grundtabelle!U83</f>
        <v>0.25123456790123455</v>
      </c>
      <c r="E82" s="11">
        <f>Grundtabelle!AB83</f>
        <v>0.30061728395061726</v>
      </c>
    </row>
    <row r="83" spans="1:5" x14ac:dyDescent="0.2">
      <c r="A83" s="10">
        <f>Grundtabelle!A84</f>
        <v>8200</v>
      </c>
      <c r="B83" s="11">
        <f>Grundtabelle!G84</f>
        <v>0.31341463414634146</v>
      </c>
      <c r="C83" s="11">
        <f>Grundtabelle!N84</f>
        <v>0.26463414634146343</v>
      </c>
      <c r="D83" s="11">
        <f>Grundtabelle!U84</f>
        <v>0.2524390243902439</v>
      </c>
      <c r="E83" s="11">
        <f>Grundtabelle!AB84</f>
        <v>0.30121951219512194</v>
      </c>
    </row>
    <row r="84" spans="1:5" x14ac:dyDescent="0.2">
      <c r="A84" s="10">
        <f>Grundtabelle!A85</f>
        <v>8300</v>
      </c>
      <c r="B84" s="11">
        <f>Grundtabelle!G85</f>
        <v>0.31385542168674696</v>
      </c>
      <c r="C84" s="11">
        <f>Grundtabelle!N85</f>
        <v>0.26566265060240962</v>
      </c>
      <c r="D84" s="11">
        <f>Grundtabelle!U85</f>
        <v>0.2536144578313253</v>
      </c>
      <c r="E84" s="11">
        <f>Grundtabelle!AB85</f>
        <v>0.30180722891566264</v>
      </c>
    </row>
    <row r="85" spans="1:5" x14ac:dyDescent="0.2">
      <c r="A85" s="10"/>
    </row>
    <row r="86" spans="1:5" x14ac:dyDescent="0.2">
      <c r="A86" s="10"/>
    </row>
    <row r="87" spans="1:5" x14ac:dyDescent="0.2">
      <c r="A87" s="10"/>
    </row>
    <row r="88" spans="1:5" x14ac:dyDescent="0.2">
      <c r="A88" s="10"/>
    </row>
    <row r="89" spans="1:5" x14ac:dyDescent="0.2">
      <c r="A89" s="10"/>
    </row>
    <row r="90" spans="1:5" x14ac:dyDescent="0.2">
      <c r="A90" s="10"/>
    </row>
    <row r="91" spans="1:5" x14ac:dyDescent="0.2">
      <c r="A91" s="10"/>
    </row>
    <row r="92" spans="1:5" x14ac:dyDescent="0.2">
      <c r="A92" s="10"/>
    </row>
    <row r="93" spans="1:5" x14ac:dyDescent="0.2">
      <c r="A93" s="10"/>
    </row>
    <row r="94" spans="1:5" x14ac:dyDescent="0.2">
      <c r="A94" s="10"/>
    </row>
    <row r="95" spans="1:5" x14ac:dyDescent="0.2">
      <c r="A95" s="10"/>
    </row>
  </sheetData>
  <phoneticPr fontId="3" type="noConversion"/>
  <pageMargins left="0.79" right="0.79" top="0.98" bottom="0.98" header="0.49" footer="0.49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B69"/>
  </sheetPr>
  <dimension ref="A1:E35"/>
  <sheetViews>
    <sheetView workbookViewId="0">
      <selection activeCell="J26" sqref="J26"/>
    </sheetView>
  </sheetViews>
  <sheetFormatPr baseColWidth="10" defaultRowHeight="12.75" x14ac:dyDescent="0.2"/>
  <cols>
    <col min="2" max="2" width="13.140625" customWidth="1"/>
    <col min="3" max="3" width="23.85546875" customWidth="1"/>
    <col min="4" max="4" width="25.42578125" customWidth="1"/>
    <col min="5" max="5" width="19.5703125" customWidth="1"/>
  </cols>
  <sheetData>
    <row r="1" spans="1:5" x14ac:dyDescent="0.2">
      <c r="B1" t="str">
        <f>'Daten Abgabensatz'!B1</f>
        <v>Alleinstehende</v>
      </c>
      <c r="C1" t="str">
        <f>'Daten Abgabensatz'!C1</f>
        <v>Lebenspartnerschaft 1 Kind</v>
      </c>
      <c r="D1" t="str">
        <f>'Daten Abgabensatz'!D1</f>
        <v>Lebenspartnerschaft 2 Kinder</v>
      </c>
      <c r="E1" t="str">
        <f>'Daten Abgabensatz'!E1</f>
        <v>Alleinerziehend 1 Kind</v>
      </c>
    </row>
    <row r="2" spans="1:5" x14ac:dyDescent="0.2">
      <c r="A2" s="10">
        <f>'Daten Abgabensatz'!A2</f>
        <v>100</v>
      </c>
      <c r="B2" s="10">
        <f>Grundtabelle!E3</f>
        <v>365</v>
      </c>
      <c r="C2" s="10">
        <f>Grundtabelle!L3</f>
        <v>765</v>
      </c>
      <c r="D2" s="10">
        <f>Grundtabelle!S3</f>
        <v>865</v>
      </c>
      <c r="E2" s="10">
        <f>Grundtabelle!Z3</f>
        <v>465</v>
      </c>
    </row>
    <row r="3" spans="1:5" x14ac:dyDescent="0.2">
      <c r="A3" s="10">
        <f>'Daten Abgabensatz'!A3</f>
        <v>200</v>
      </c>
      <c r="B3" s="10">
        <f>Grundtabelle!E4</f>
        <v>430</v>
      </c>
      <c r="C3" s="10">
        <f>Grundtabelle!L4</f>
        <v>830</v>
      </c>
      <c r="D3" s="10">
        <f>Grundtabelle!S4</f>
        <v>930</v>
      </c>
      <c r="E3" s="10">
        <f>Grundtabelle!Z4</f>
        <v>530</v>
      </c>
    </row>
    <row r="4" spans="1:5" x14ac:dyDescent="0.2">
      <c r="A4" s="10">
        <f>'Daten Abgabensatz'!A4</f>
        <v>300</v>
      </c>
      <c r="B4" s="10">
        <f>Grundtabelle!E5</f>
        <v>495</v>
      </c>
      <c r="C4" s="10">
        <f>Grundtabelle!L5</f>
        <v>895</v>
      </c>
      <c r="D4" s="10">
        <f>Grundtabelle!S5</f>
        <v>995</v>
      </c>
      <c r="E4" s="10">
        <f>Grundtabelle!Z5</f>
        <v>595</v>
      </c>
    </row>
    <row r="5" spans="1:5" x14ac:dyDescent="0.2">
      <c r="A5" s="10">
        <f>'Daten Abgabensatz'!A5</f>
        <v>400</v>
      </c>
      <c r="B5" s="10">
        <f>Grundtabelle!E6</f>
        <v>560</v>
      </c>
      <c r="C5" s="10">
        <f>Grundtabelle!L6</f>
        <v>960</v>
      </c>
      <c r="D5" s="10">
        <f>Grundtabelle!S6</f>
        <v>1060</v>
      </c>
      <c r="E5" s="10">
        <f>Grundtabelle!Z6</f>
        <v>660</v>
      </c>
    </row>
    <row r="6" spans="1:5" x14ac:dyDescent="0.2">
      <c r="A6" s="10">
        <f>'Daten Abgabensatz'!A6</f>
        <v>500</v>
      </c>
      <c r="B6" s="10">
        <f>Grundtabelle!E7</f>
        <v>625</v>
      </c>
      <c r="C6" s="10">
        <f>Grundtabelle!L7</f>
        <v>1025</v>
      </c>
      <c r="D6" s="10">
        <f>Grundtabelle!S7</f>
        <v>1125</v>
      </c>
      <c r="E6" s="10">
        <f>Grundtabelle!Z7</f>
        <v>725</v>
      </c>
    </row>
    <row r="7" spans="1:5" x14ac:dyDescent="0.2">
      <c r="A7" s="10">
        <f>'Daten Abgabensatz'!A7</f>
        <v>600</v>
      </c>
      <c r="B7" s="10">
        <f>Grundtabelle!E8</f>
        <v>690</v>
      </c>
      <c r="C7" s="10">
        <f>Grundtabelle!L8</f>
        <v>1090</v>
      </c>
      <c r="D7" s="10">
        <f>Grundtabelle!S8</f>
        <v>1190</v>
      </c>
      <c r="E7" s="10">
        <f>Grundtabelle!Z8</f>
        <v>790</v>
      </c>
    </row>
    <row r="8" spans="1:5" x14ac:dyDescent="0.2">
      <c r="A8" s="10">
        <f>'Daten Abgabensatz'!A8</f>
        <v>700</v>
      </c>
      <c r="B8" s="10">
        <f>Grundtabelle!E9</f>
        <v>755</v>
      </c>
      <c r="C8" s="10">
        <f>Grundtabelle!L9</f>
        <v>1155</v>
      </c>
      <c r="D8" s="10">
        <f>Grundtabelle!S9</f>
        <v>1255</v>
      </c>
      <c r="E8" s="10">
        <f>Grundtabelle!Z9</f>
        <v>855</v>
      </c>
    </row>
    <row r="9" spans="1:5" x14ac:dyDescent="0.2">
      <c r="A9" s="10">
        <f>'Daten Abgabensatz'!A9</f>
        <v>800</v>
      </c>
      <c r="B9" s="10">
        <f>Grundtabelle!E10</f>
        <v>820</v>
      </c>
      <c r="C9" s="10">
        <f>Grundtabelle!L10</f>
        <v>1220</v>
      </c>
      <c r="D9" s="10">
        <f>Grundtabelle!S10</f>
        <v>1320</v>
      </c>
      <c r="E9" s="10">
        <f>Grundtabelle!Z10</f>
        <v>920</v>
      </c>
    </row>
    <row r="10" spans="1:5" x14ac:dyDescent="0.2">
      <c r="A10" s="10">
        <f>'Daten Abgabensatz'!A10</f>
        <v>900</v>
      </c>
      <c r="B10" s="10">
        <f>Grundtabelle!E11</f>
        <v>885</v>
      </c>
      <c r="C10" s="10">
        <f>Grundtabelle!L11</f>
        <v>1285</v>
      </c>
      <c r="D10" s="10">
        <f>Grundtabelle!S11</f>
        <v>1385</v>
      </c>
      <c r="E10" s="10">
        <f>Grundtabelle!Z11</f>
        <v>985</v>
      </c>
    </row>
    <row r="11" spans="1:5" x14ac:dyDescent="0.2">
      <c r="A11" s="10">
        <f>'Daten Abgabensatz'!A11</f>
        <v>1000</v>
      </c>
      <c r="B11" s="10">
        <f>Grundtabelle!E12</f>
        <v>950</v>
      </c>
      <c r="C11" s="10">
        <f>Grundtabelle!L12</f>
        <v>1350</v>
      </c>
      <c r="D11" s="10">
        <f>Grundtabelle!S12</f>
        <v>1450</v>
      </c>
      <c r="E11" s="10">
        <f>Grundtabelle!Z12</f>
        <v>1050</v>
      </c>
    </row>
    <row r="12" spans="1:5" x14ac:dyDescent="0.2">
      <c r="A12" s="10">
        <f>'Daten Abgabensatz'!A12</f>
        <v>1100</v>
      </c>
      <c r="B12" s="10">
        <f>Grundtabelle!E13</f>
        <v>1015</v>
      </c>
      <c r="C12" s="10">
        <f>Grundtabelle!L13</f>
        <v>1415</v>
      </c>
      <c r="D12" s="10">
        <f>Grundtabelle!S13</f>
        <v>1515</v>
      </c>
      <c r="E12" s="10">
        <f>Grundtabelle!Z13</f>
        <v>1115</v>
      </c>
    </row>
    <row r="13" spans="1:5" x14ac:dyDescent="0.2">
      <c r="A13" s="10">
        <f>'Daten Abgabensatz'!A13</f>
        <v>1200</v>
      </c>
      <c r="B13" s="10">
        <f>Grundtabelle!E14</f>
        <v>1080</v>
      </c>
      <c r="C13" s="10">
        <f>Grundtabelle!L14</f>
        <v>1480</v>
      </c>
      <c r="D13" s="10">
        <f>Grundtabelle!S14</f>
        <v>1580</v>
      </c>
      <c r="E13" s="10">
        <f>Grundtabelle!Z14</f>
        <v>1180</v>
      </c>
    </row>
    <row r="14" spans="1:5" x14ac:dyDescent="0.2">
      <c r="A14" s="10">
        <f>'Daten Abgabensatz'!A14</f>
        <v>1300</v>
      </c>
      <c r="B14" s="10">
        <f>Grundtabelle!E15</f>
        <v>1145</v>
      </c>
      <c r="C14" s="10">
        <f>Grundtabelle!L15</f>
        <v>1545</v>
      </c>
      <c r="D14" s="10">
        <f>Grundtabelle!S15</f>
        <v>1645</v>
      </c>
      <c r="E14" s="10">
        <f>Grundtabelle!Z15</f>
        <v>1245</v>
      </c>
    </row>
    <row r="15" spans="1:5" x14ac:dyDescent="0.2">
      <c r="A15" s="10">
        <f>'Daten Abgabensatz'!A15</f>
        <v>1400</v>
      </c>
      <c r="B15" s="10">
        <f>Grundtabelle!E16</f>
        <v>1210</v>
      </c>
      <c r="C15" s="10">
        <f>Grundtabelle!L16</f>
        <v>1610</v>
      </c>
      <c r="D15" s="10">
        <f>Grundtabelle!S16</f>
        <v>1710</v>
      </c>
      <c r="E15" s="10">
        <f>Grundtabelle!Z16</f>
        <v>1310</v>
      </c>
    </row>
    <row r="16" spans="1:5" x14ac:dyDescent="0.2">
      <c r="A16" s="10">
        <f>'Daten Abgabensatz'!A16</f>
        <v>1500</v>
      </c>
      <c r="B16" s="10">
        <f>Grundtabelle!E17</f>
        <v>1275</v>
      </c>
      <c r="C16" s="10">
        <f>Grundtabelle!L17</f>
        <v>1675</v>
      </c>
      <c r="D16" s="10">
        <f>Grundtabelle!S17</f>
        <v>1775</v>
      </c>
      <c r="E16" s="10">
        <f>Grundtabelle!Z17</f>
        <v>1375</v>
      </c>
    </row>
    <row r="17" spans="1:5" x14ac:dyDescent="0.2">
      <c r="A17" s="10">
        <f>'Daten Abgabensatz'!A17</f>
        <v>1600</v>
      </c>
      <c r="B17" s="10">
        <f>Grundtabelle!E18</f>
        <v>1340</v>
      </c>
      <c r="C17" s="10">
        <f>Grundtabelle!L18</f>
        <v>1740</v>
      </c>
      <c r="D17" s="10">
        <f>Grundtabelle!S18</f>
        <v>1840</v>
      </c>
      <c r="E17" s="10">
        <f>Grundtabelle!Z18</f>
        <v>1440</v>
      </c>
    </row>
    <row r="18" spans="1:5" x14ac:dyDescent="0.2">
      <c r="A18" s="10">
        <f>'Daten Abgabensatz'!A18</f>
        <v>1700</v>
      </c>
      <c r="B18" s="10">
        <f>Grundtabelle!E19</f>
        <v>1405</v>
      </c>
      <c r="C18" s="10">
        <f>Grundtabelle!L19</f>
        <v>1805</v>
      </c>
      <c r="D18" s="10">
        <f>Grundtabelle!S19</f>
        <v>1905</v>
      </c>
      <c r="E18" s="10">
        <f>Grundtabelle!Z19</f>
        <v>1505</v>
      </c>
    </row>
    <row r="19" spans="1:5" x14ac:dyDescent="0.2">
      <c r="A19" s="10">
        <f>'Daten Abgabensatz'!A19</f>
        <v>1800</v>
      </c>
      <c r="B19" s="10">
        <f>Grundtabelle!E20</f>
        <v>1470</v>
      </c>
      <c r="C19" s="10">
        <f>Grundtabelle!L20</f>
        <v>1870</v>
      </c>
      <c r="D19" s="10">
        <f>Grundtabelle!S20</f>
        <v>1970</v>
      </c>
      <c r="E19" s="10">
        <f>Grundtabelle!Z20</f>
        <v>1570</v>
      </c>
    </row>
    <row r="20" spans="1:5" x14ac:dyDescent="0.2">
      <c r="A20" s="10">
        <f>'Daten Abgabensatz'!A20</f>
        <v>1900</v>
      </c>
      <c r="B20" s="10">
        <f>Grundtabelle!E21</f>
        <v>1535</v>
      </c>
      <c r="C20" s="10">
        <f>Grundtabelle!L21</f>
        <v>1935</v>
      </c>
      <c r="D20" s="10">
        <f>Grundtabelle!S21</f>
        <v>2035</v>
      </c>
      <c r="E20" s="10">
        <f>Grundtabelle!Z21</f>
        <v>1635</v>
      </c>
    </row>
    <row r="21" spans="1:5" x14ac:dyDescent="0.2">
      <c r="A21" s="10">
        <f>'Daten Abgabensatz'!A21</f>
        <v>2000</v>
      </c>
      <c r="B21" s="10">
        <f>Grundtabelle!E22</f>
        <v>1600</v>
      </c>
      <c r="C21" s="10">
        <f>Grundtabelle!L22</f>
        <v>2000</v>
      </c>
      <c r="D21" s="10">
        <f>Grundtabelle!S22</f>
        <v>2100</v>
      </c>
      <c r="E21" s="10">
        <f>Grundtabelle!Z22</f>
        <v>1700</v>
      </c>
    </row>
    <row r="22" spans="1:5" x14ac:dyDescent="0.2">
      <c r="A22" s="10">
        <f>'Daten Abgabensatz'!A22</f>
        <v>2100</v>
      </c>
      <c r="B22" s="10">
        <f>Grundtabelle!E23</f>
        <v>1665</v>
      </c>
      <c r="C22" s="10">
        <f>Grundtabelle!L23</f>
        <v>2065</v>
      </c>
      <c r="D22" s="10">
        <f>Grundtabelle!S23</f>
        <v>2165</v>
      </c>
      <c r="E22" s="10">
        <f>Grundtabelle!Z23</f>
        <v>1765</v>
      </c>
    </row>
    <row r="23" spans="1:5" x14ac:dyDescent="0.2">
      <c r="A23" s="10">
        <f>'Daten Abgabensatz'!A23</f>
        <v>2200</v>
      </c>
      <c r="B23" s="10">
        <f>Grundtabelle!E24</f>
        <v>1730</v>
      </c>
      <c r="C23" s="10">
        <f>Grundtabelle!L24</f>
        <v>2130</v>
      </c>
      <c r="D23" s="10">
        <f>Grundtabelle!S24</f>
        <v>2230</v>
      </c>
      <c r="E23" s="10">
        <f>Grundtabelle!Z24</f>
        <v>1830</v>
      </c>
    </row>
    <row r="24" spans="1:5" x14ac:dyDescent="0.2">
      <c r="A24" s="10">
        <f>'Daten Abgabensatz'!A24</f>
        <v>2300</v>
      </c>
      <c r="B24" s="10">
        <f>Grundtabelle!E25</f>
        <v>1795</v>
      </c>
      <c r="C24" s="10">
        <f>Grundtabelle!L25</f>
        <v>2195</v>
      </c>
      <c r="D24" s="10">
        <f>Grundtabelle!S25</f>
        <v>2295</v>
      </c>
      <c r="E24" s="10">
        <f>Grundtabelle!Z25</f>
        <v>1895</v>
      </c>
    </row>
    <row r="25" spans="1:5" x14ac:dyDescent="0.2">
      <c r="A25" s="10">
        <f>'Daten Abgabensatz'!A25</f>
        <v>2400</v>
      </c>
      <c r="B25" s="10">
        <f>Grundtabelle!E26</f>
        <v>1860</v>
      </c>
      <c r="C25" s="10">
        <f>Grundtabelle!L26</f>
        <v>2260</v>
      </c>
      <c r="D25" s="10">
        <f>Grundtabelle!S26</f>
        <v>2360</v>
      </c>
      <c r="E25" s="10">
        <f>Grundtabelle!Z26</f>
        <v>1960</v>
      </c>
    </row>
    <row r="26" spans="1:5" x14ac:dyDescent="0.2">
      <c r="A26" s="10">
        <f>'Daten Abgabensatz'!A26</f>
        <v>2500</v>
      </c>
      <c r="B26" s="10">
        <f>Grundtabelle!E27</f>
        <v>1925</v>
      </c>
      <c r="C26" s="10">
        <f>Grundtabelle!L27</f>
        <v>2325</v>
      </c>
      <c r="D26" s="10">
        <f>Grundtabelle!S27</f>
        <v>2425</v>
      </c>
      <c r="E26" s="10">
        <f>Grundtabelle!Z27</f>
        <v>2025</v>
      </c>
    </row>
    <row r="27" spans="1:5" x14ac:dyDescent="0.2">
      <c r="A27" s="10">
        <f>'Daten Abgabensatz'!A27</f>
        <v>2600</v>
      </c>
      <c r="B27" s="10">
        <f>Grundtabelle!E28</f>
        <v>1990</v>
      </c>
      <c r="C27" s="10">
        <f>Grundtabelle!L28</f>
        <v>2390</v>
      </c>
      <c r="D27" s="10">
        <f>Grundtabelle!S28</f>
        <v>2490</v>
      </c>
      <c r="E27" s="10">
        <f>Grundtabelle!Z28</f>
        <v>2090</v>
      </c>
    </row>
    <row r="28" spans="1:5" x14ac:dyDescent="0.2">
      <c r="A28" s="10">
        <f>'Daten Abgabensatz'!A28</f>
        <v>2700</v>
      </c>
      <c r="B28" s="10">
        <f>Grundtabelle!E29</f>
        <v>2055</v>
      </c>
      <c r="C28" s="10">
        <f>Grundtabelle!L29</f>
        <v>2455</v>
      </c>
      <c r="D28" s="10">
        <f>Grundtabelle!S29</f>
        <v>2555</v>
      </c>
      <c r="E28" s="10">
        <f>Grundtabelle!Z29</f>
        <v>2155</v>
      </c>
    </row>
    <row r="29" spans="1:5" x14ac:dyDescent="0.2">
      <c r="A29" s="10">
        <f>'Daten Abgabensatz'!A29</f>
        <v>2800</v>
      </c>
      <c r="B29" s="10">
        <f>Grundtabelle!E30</f>
        <v>2120</v>
      </c>
      <c r="C29" s="10">
        <f>Grundtabelle!L30</f>
        <v>2520</v>
      </c>
      <c r="D29" s="10">
        <f>Grundtabelle!S30</f>
        <v>2620</v>
      </c>
      <c r="E29" s="10">
        <f>Grundtabelle!Z30</f>
        <v>2220</v>
      </c>
    </row>
    <row r="30" spans="1:5" x14ac:dyDescent="0.2">
      <c r="A30" s="10">
        <f>'Daten Abgabensatz'!A30</f>
        <v>2900</v>
      </c>
      <c r="B30" s="10">
        <f>Grundtabelle!E31</f>
        <v>2185</v>
      </c>
      <c r="C30" s="10">
        <f>Grundtabelle!L31</f>
        <v>2585</v>
      </c>
      <c r="D30" s="10">
        <f>Grundtabelle!S31</f>
        <v>2685</v>
      </c>
      <c r="E30" s="10">
        <f>Grundtabelle!Z31</f>
        <v>2285</v>
      </c>
    </row>
    <row r="31" spans="1:5" x14ac:dyDescent="0.2">
      <c r="A31" s="10">
        <f>'Daten Abgabensatz'!A31</f>
        <v>3000</v>
      </c>
      <c r="B31" s="10">
        <f>Grundtabelle!E32</f>
        <v>2250</v>
      </c>
      <c r="C31" s="10">
        <f>Grundtabelle!L32</f>
        <v>2650</v>
      </c>
      <c r="D31" s="10">
        <f>Grundtabelle!S32</f>
        <v>2750</v>
      </c>
      <c r="E31" s="10">
        <f>Grundtabelle!Z32</f>
        <v>2350</v>
      </c>
    </row>
    <row r="32" spans="1:5" x14ac:dyDescent="0.2">
      <c r="A32" s="10"/>
      <c r="B32" s="10"/>
      <c r="C32" s="10"/>
      <c r="D32" s="10"/>
      <c r="E32" s="10"/>
    </row>
    <row r="33" spans="1:5" x14ac:dyDescent="0.2">
      <c r="A33" s="10"/>
      <c r="B33" s="10"/>
      <c r="C33" s="10"/>
      <c r="D33" s="10"/>
      <c r="E33" s="10"/>
    </row>
    <row r="34" spans="1:5" x14ac:dyDescent="0.2">
      <c r="A34" s="10"/>
      <c r="B34" s="10"/>
      <c r="C34" s="10"/>
      <c r="D34" s="10"/>
      <c r="E34" s="10"/>
    </row>
    <row r="35" spans="1:5" x14ac:dyDescent="0.2">
      <c r="A35" s="10"/>
      <c r="B35" s="10"/>
      <c r="C35" s="10"/>
      <c r="D35" s="10"/>
      <c r="E35" s="10"/>
    </row>
  </sheetData>
  <phoneticPr fontId="3" type="noConversion"/>
  <pageMargins left="0.79" right="0.79" top="0.98" bottom="0.98" header="0.49" footer="0.49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B69"/>
  </sheetPr>
  <dimension ref="A1:E358"/>
  <sheetViews>
    <sheetView workbookViewId="0">
      <selection activeCell="E1" sqref="E1"/>
    </sheetView>
  </sheetViews>
  <sheetFormatPr baseColWidth="10" defaultRowHeight="12.75" x14ac:dyDescent="0.2"/>
  <cols>
    <col min="1" max="1" width="11.7109375" customWidth="1"/>
    <col min="2" max="2" width="14.85546875" customWidth="1"/>
    <col min="3" max="4" width="14.7109375" bestFit="1" customWidth="1"/>
  </cols>
  <sheetData>
    <row r="1" spans="1:5" x14ac:dyDescent="0.2">
      <c r="A1" s="14" t="s">
        <v>13</v>
      </c>
      <c r="B1" s="14" t="s">
        <v>14</v>
      </c>
      <c r="C1" s="373" t="s">
        <v>227</v>
      </c>
      <c r="D1" s="15" t="s">
        <v>226</v>
      </c>
      <c r="E1" s="15"/>
    </row>
    <row r="2" spans="1:5" hidden="1" x14ac:dyDescent="0.2">
      <c r="A2" s="10">
        <f>Grundtabelle!A3</f>
        <v>100</v>
      </c>
      <c r="B2" s="13">
        <f>(Grundtabelle!B3-Grundtabelle!C3)/Grundtabelle!A3*-1</f>
        <v>-2.85</v>
      </c>
    </row>
    <row r="3" spans="1:5" hidden="1" x14ac:dyDescent="0.2">
      <c r="A3" s="10">
        <f>Grundtabelle!A4</f>
        <v>200</v>
      </c>
      <c r="B3" s="13">
        <f>(Grundtabelle!B4-Grundtabelle!C4)/Grundtabelle!A4*-1</f>
        <v>-1.35</v>
      </c>
    </row>
    <row r="4" spans="1:5" ht="14.25" hidden="1" customHeight="1" x14ac:dyDescent="0.2">
      <c r="A4" s="10">
        <f>Grundtabelle!A5</f>
        <v>300</v>
      </c>
      <c r="B4" s="13">
        <f>(Grundtabelle!B5-Grundtabelle!C5)/Grundtabelle!A5*-1</f>
        <v>-0.85</v>
      </c>
    </row>
    <row r="5" spans="1:5" x14ac:dyDescent="0.2">
      <c r="A5" s="10">
        <f>Grundtabelle!A6</f>
        <v>400</v>
      </c>
      <c r="B5" s="13">
        <f>(Grundtabelle!B6-Grundtabelle!C6)/Grundtabelle!A6*-1</f>
        <v>-0.6</v>
      </c>
      <c r="C5">
        <f>B5*A5</f>
        <v>-240</v>
      </c>
    </row>
    <row r="6" spans="1:5" x14ac:dyDescent="0.2">
      <c r="A6" s="10">
        <f>Grundtabelle!A7</f>
        <v>500</v>
      </c>
      <c r="B6" s="13">
        <f>(Grundtabelle!B7-Grundtabelle!C7)/Grundtabelle!A7*-1</f>
        <v>-0.45</v>
      </c>
      <c r="C6">
        <f>B6*A6</f>
        <v>-225</v>
      </c>
      <c r="D6" s="372">
        <f>(C6-C5)/(A6-A5)</f>
        <v>0.15</v>
      </c>
    </row>
    <row r="7" spans="1:5" x14ac:dyDescent="0.2">
      <c r="A7" s="10">
        <f>Grundtabelle!A8</f>
        <v>600</v>
      </c>
      <c r="B7" s="13">
        <f>(Grundtabelle!B8-Grundtabelle!C8)/Grundtabelle!A8*-1</f>
        <v>-0.35</v>
      </c>
      <c r="C7">
        <f t="shared" ref="C7:C70" si="0">B7*A7</f>
        <v>-210</v>
      </c>
      <c r="D7" s="372">
        <f t="shared" ref="D7:D70" si="1">(C7-C6)/(A7-A6)</f>
        <v>0.15</v>
      </c>
    </row>
    <row r="8" spans="1:5" x14ac:dyDescent="0.2">
      <c r="A8" s="10">
        <f>Grundtabelle!A9</f>
        <v>700</v>
      </c>
      <c r="B8" s="13">
        <f>(Grundtabelle!B9-Grundtabelle!C9)/Grundtabelle!A9*-1</f>
        <v>-0.27857142857142858</v>
      </c>
      <c r="C8">
        <f t="shared" si="0"/>
        <v>-195</v>
      </c>
      <c r="D8" s="372">
        <f t="shared" si="1"/>
        <v>0.15</v>
      </c>
    </row>
    <row r="9" spans="1:5" x14ac:dyDescent="0.2">
      <c r="A9" s="10">
        <f>Grundtabelle!A10</f>
        <v>800</v>
      </c>
      <c r="B9" s="13">
        <f>(Grundtabelle!B10-Grundtabelle!C10)/Grundtabelle!A10*-1</f>
        <v>-0.22500000000000001</v>
      </c>
      <c r="C9">
        <f t="shared" si="0"/>
        <v>-180</v>
      </c>
      <c r="D9" s="372">
        <f t="shared" si="1"/>
        <v>0.15</v>
      </c>
    </row>
    <row r="10" spans="1:5" x14ac:dyDescent="0.2">
      <c r="A10" s="10">
        <f>Grundtabelle!A11</f>
        <v>900</v>
      </c>
      <c r="B10" s="13">
        <f>(Grundtabelle!B11-Grundtabelle!C11)/Grundtabelle!A11*-1</f>
        <v>-0.18333333333333332</v>
      </c>
      <c r="C10">
        <f t="shared" si="0"/>
        <v>-165</v>
      </c>
      <c r="D10" s="372">
        <f t="shared" si="1"/>
        <v>0.15</v>
      </c>
    </row>
    <row r="11" spans="1:5" x14ac:dyDescent="0.2">
      <c r="A11" s="10">
        <f>Grundtabelle!A12</f>
        <v>1000</v>
      </c>
      <c r="B11" s="13">
        <f>(Grundtabelle!B12-Grundtabelle!C12)/Grundtabelle!A12*-1</f>
        <v>-0.15</v>
      </c>
      <c r="C11">
        <f t="shared" si="0"/>
        <v>-150</v>
      </c>
      <c r="D11" s="372">
        <f t="shared" si="1"/>
        <v>0.15</v>
      </c>
    </row>
    <row r="12" spans="1:5" x14ac:dyDescent="0.2">
      <c r="A12" s="10">
        <f>Grundtabelle!A13</f>
        <v>1100</v>
      </c>
      <c r="B12" s="13">
        <f>(Grundtabelle!B13-Grundtabelle!C13)/Grundtabelle!A13*-1</f>
        <v>-0.12272727272727273</v>
      </c>
      <c r="C12">
        <f t="shared" si="0"/>
        <v>-135</v>
      </c>
      <c r="D12" s="372">
        <f t="shared" si="1"/>
        <v>0.15</v>
      </c>
    </row>
    <row r="13" spans="1:5" x14ac:dyDescent="0.2">
      <c r="A13" s="10">
        <f>Grundtabelle!A14</f>
        <v>1200</v>
      </c>
      <c r="B13" s="13">
        <f>(Grundtabelle!B14-Grundtabelle!C14)/Grundtabelle!A14*-1</f>
        <v>-0.1</v>
      </c>
      <c r="C13">
        <f t="shared" si="0"/>
        <v>-120</v>
      </c>
      <c r="D13" s="372">
        <f t="shared" si="1"/>
        <v>0.15</v>
      </c>
    </row>
    <row r="14" spans="1:5" x14ac:dyDescent="0.2">
      <c r="A14" s="10">
        <f>Grundtabelle!A15</f>
        <v>1300</v>
      </c>
      <c r="B14" s="13">
        <f>(Grundtabelle!B15-Grundtabelle!C15)/Grundtabelle!A15*-1</f>
        <v>-8.0769230769230774E-2</v>
      </c>
      <c r="C14">
        <f t="shared" si="0"/>
        <v>-105</v>
      </c>
      <c r="D14" s="372">
        <f t="shared" si="1"/>
        <v>0.15</v>
      </c>
    </row>
    <row r="15" spans="1:5" x14ac:dyDescent="0.2">
      <c r="A15" s="10">
        <f>Grundtabelle!A16</f>
        <v>1400</v>
      </c>
      <c r="B15" s="13">
        <f>(Grundtabelle!B16-Grundtabelle!C16)/Grundtabelle!A16*-1</f>
        <v>-6.4285714285714279E-2</v>
      </c>
      <c r="C15">
        <f t="shared" si="0"/>
        <v>-89.999999999999986</v>
      </c>
      <c r="D15" s="372">
        <f t="shared" si="1"/>
        <v>0.15000000000000013</v>
      </c>
    </row>
    <row r="16" spans="1:5" x14ac:dyDescent="0.2">
      <c r="A16" s="10">
        <f>Grundtabelle!A17</f>
        <v>1500</v>
      </c>
      <c r="B16" s="13">
        <f>(Grundtabelle!B17-Grundtabelle!C17)/Grundtabelle!A17*-1</f>
        <v>-0.05</v>
      </c>
      <c r="C16">
        <f t="shared" si="0"/>
        <v>-75</v>
      </c>
      <c r="D16" s="372">
        <f t="shared" si="1"/>
        <v>0.14999999999999986</v>
      </c>
    </row>
    <row r="17" spans="1:4" x14ac:dyDescent="0.2">
      <c r="A17" s="10">
        <f>Grundtabelle!A18</f>
        <v>1600</v>
      </c>
      <c r="B17" s="13">
        <f>(Grundtabelle!B18-Grundtabelle!C18)/Grundtabelle!A18*-1</f>
        <v>-3.7499999999999999E-2</v>
      </c>
      <c r="C17">
        <f t="shared" si="0"/>
        <v>-60</v>
      </c>
      <c r="D17" s="372">
        <f t="shared" si="1"/>
        <v>0.15</v>
      </c>
    </row>
    <row r="18" spans="1:4" x14ac:dyDescent="0.2">
      <c r="A18" s="10">
        <f>Grundtabelle!A19</f>
        <v>1700</v>
      </c>
      <c r="B18" s="13">
        <f>(Grundtabelle!B19-Grundtabelle!C19)/Grundtabelle!A19*-1</f>
        <v>-2.6470588235294117E-2</v>
      </c>
      <c r="C18">
        <f t="shared" si="0"/>
        <v>-45</v>
      </c>
      <c r="D18" s="372">
        <f t="shared" si="1"/>
        <v>0.15</v>
      </c>
    </row>
    <row r="19" spans="1:4" x14ac:dyDescent="0.2">
      <c r="A19" s="10">
        <f>Grundtabelle!A20</f>
        <v>1800</v>
      </c>
      <c r="B19" s="13">
        <f>(Grundtabelle!B20-Grundtabelle!C20)/Grundtabelle!A20*-1</f>
        <v>-1.6666666666666666E-2</v>
      </c>
      <c r="C19">
        <f t="shared" si="0"/>
        <v>-30</v>
      </c>
      <c r="D19" s="372">
        <f t="shared" si="1"/>
        <v>0.15</v>
      </c>
    </row>
    <row r="20" spans="1:4" x14ac:dyDescent="0.2">
      <c r="A20" s="10">
        <f>Grundtabelle!A21</f>
        <v>1900</v>
      </c>
      <c r="B20" s="13">
        <f>(Grundtabelle!B21-Grundtabelle!C21)/Grundtabelle!A21*-1</f>
        <v>-7.8947368421052634E-3</v>
      </c>
      <c r="C20">
        <f t="shared" si="0"/>
        <v>-15</v>
      </c>
      <c r="D20" s="372">
        <f t="shared" si="1"/>
        <v>0.15</v>
      </c>
    </row>
    <row r="21" spans="1:4" x14ac:dyDescent="0.2">
      <c r="A21" s="10">
        <f>Grundtabelle!A22</f>
        <v>2000</v>
      </c>
      <c r="B21" s="13">
        <f>(Grundtabelle!B22-Grundtabelle!C22)/Grundtabelle!A22*-1</f>
        <v>0</v>
      </c>
      <c r="C21">
        <f t="shared" si="0"/>
        <v>0</v>
      </c>
      <c r="D21" s="372">
        <f t="shared" si="1"/>
        <v>0.15</v>
      </c>
    </row>
    <row r="22" spans="1:4" x14ac:dyDescent="0.2">
      <c r="A22" s="10">
        <f>Grundtabelle!A23</f>
        <v>2100</v>
      </c>
      <c r="B22" s="13">
        <f>(Grundtabelle!B23-Grundtabelle!C23)/Grundtabelle!A23*-1</f>
        <v>7.1428571428571426E-3</v>
      </c>
      <c r="C22">
        <f t="shared" si="0"/>
        <v>15</v>
      </c>
      <c r="D22" s="372">
        <f t="shared" si="1"/>
        <v>0.15</v>
      </c>
    </row>
    <row r="23" spans="1:4" x14ac:dyDescent="0.2">
      <c r="A23" s="10">
        <f>Grundtabelle!A24</f>
        <v>2200</v>
      </c>
      <c r="B23" s="13">
        <f>(Grundtabelle!B24-Grundtabelle!C24)/Grundtabelle!A24*-1</f>
        <v>1.3636363636363636E-2</v>
      </c>
      <c r="C23">
        <f t="shared" si="0"/>
        <v>30</v>
      </c>
      <c r="D23" s="372">
        <f t="shared" si="1"/>
        <v>0.15</v>
      </c>
    </row>
    <row r="24" spans="1:4" x14ac:dyDescent="0.2">
      <c r="A24" s="10">
        <f>Grundtabelle!A25</f>
        <v>2300</v>
      </c>
      <c r="B24" s="13">
        <f>(Grundtabelle!B25-Grundtabelle!C25)/Grundtabelle!A25*-1</f>
        <v>1.9565217391304349E-2</v>
      </c>
      <c r="C24">
        <f t="shared" si="0"/>
        <v>45</v>
      </c>
      <c r="D24" s="372">
        <f t="shared" si="1"/>
        <v>0.15</v>
      </c>
    </row>
    <row r="25" spans="1:4" x14ac:dyDescent="0.2">
      <c r="A25" s="10">
        <f>Grundtabelle!A26</f>
        <v>2400</v>
      </c>
      <c r="B25" s="13">
        <f>(Grundtabelle!B26-Grundtabelle!C26)/Grundtabelle!A26*-1</f>
        <v>2.5000000000000001E-2</v>
      </c>
      <c r="C25">
        <f t="shared" si="0"/>
        <v>60</v>
      </c>
      <c r="D25" s="372">
        <f t="shared" si="1"/>
        <v>0.15</v>
      </c>
    </row>
    <row r="26" spans="1:4" x14ac:dyDescent="0.2">
      <c r="A26" s="10">
        <f>Grundtabelle!A27</f>
        <v>2500</v>
      </c>
      <c r="B26" s="13">
        <f>(Grundtabelle!B27-Grundtabelle!C27)/Grundtabelle!A27*-1</f>
        <v>0.03</v>
      </c>
      <c r="C26">
        <f t="shared" si="0"/>
        <v>75</v>
      </c>
      <c r="D26" s="372">
        <f t="shared" si="1"/>
        <v>0.15</v>
      </c>
    </row>
    <row r="27" spans="1:4" x14ac:dyDescent="0.2">
      <c r="A27" s="10">
        <f>Grundtabelle!A28</f>
        <v>2600</v>
      </c>
      <c r="B27" s="13">
        <f>(Grundtabelle!B28-Grundtabelle!C28)/Grundtabelle!A28*-1</f>
        <v>3.4615384615384617E-2</v>
      </c>
      <c r="C27">
        <f t="shared" si="0"/>
        <v>90</v>
      </c>
      <c r="D27" s="372">
        <f t="shared" si="1"/>
        <v>0.15</v>
      </c>
    </row>
    <row r="28" spans="1:4" x14ac:dyDescent="0.2">
      <c r="A28" s="10">
        <f>Grundtabelle!A29</f>
        <v>2700</v>
      </c>
      <c r="B28" s="13">
        <f>(Grundtabelle!B29-Grundtabelle!C29)/Grundtabelle!A29*-1</f>
        <v>3.888888888888889E-2</v>
      </c>
      <c r="C28">
        <f t="shared" si="0"/>
        <v>105</v>
      </c>
      <c r="D28" s="372">
        <f t="shared" si="1"/>
        <v>0.15</v>
      </c>
    </row>
    <row r="29" spans="1:4" x14ac:dyDescent="0.2">
      <c r="A29" s="10">
        <f>Grundtabelle!A30</f>
        <v>2800</v>
      </c>
      <c r="B29" s="13">
        <f>(Grundtabelle!B30-Grundtabelle!C30)/Grundtabelle!A30*-1</f>
        <v>4.2857142857142858E-2</v>
      </c>
      <c r="C29">
        <f t="shared" si="0"/>
        <v>120</v>
      </c>
      <c r="D29" s="372">
        <f t="shared" si="1"/>
        <v>0.15</v>
      </c>
    </row>
    <row r="30" spans="1:4" x14ac:dyDescent="0.2">
      <c r="A30" s="10">
        <f>Grundtabelle!A31</f>
        <v>2900</v>
      </c>
      <c r="B30" s="13">
        <f>(Grundtabelle!B31-Grundtabelle!C31)/Grundtabelle!A31*-1</f>
        <v>4.6551724137931037E-2</v>
      </c>
      <c r="C30">
        <f t="shared" si="0"/>
        <v>135</v>
      </c>
      <c r="D30" s="372">
        <f t="shared" si="1"/>
        <v>0.15</v>
      </c>
    </row>
    <row r="31" spans="1:4" x14ac:dyDescent="0.2">
      <c r="A31" s="10">
        <f>Grundtabelle!A32</f>
        <v>3000</v>
      </c>
      <c r="B31" s="13">
        <f>(Grundtabelle!B32-Grundtabelle!C32)/Grundtabelle!A32*-1</f>
        <v>0.05</v>
      </c>
      <c r="C31">
        <f t="shared" si="0"/>
        <v>150</v>
      </c>
      <c r="D31" s="372">
        <f t="shared" si="1"/>
        <v>0.15</v>
      </c>
    </row>
    <row r="32" spans="1:4" x14ac:dyDescent="0.2">
      <c r="A32" s="10">
        <f>Grundtabelle!A33</f>
        <v>3100</v>
      </c>
      <c r="B32" s="13">
        <f>(Grundtabelle!B33-Grundtabelle!C33)/Grundtabelle!A33*-1</f>
        <v>5.32258064516129E-2</v>
      </c>
      <c r="C32">
        <f t="shared" si="0"/>
        <v>165</v>
      </c>
      <c r="D32" s="372">
        <f t="shared" si="1"/>
        <v>0.15</v>
      </c>
    </row>
    <row r="33" spans="1:4" x14ac:dyDescent="0.2">
      <c r="A33" s="10">
        <f>Grundtabelle!A34</f>
        <v>3200</v>
      </c>
      <c r="B33" s="13">
        <f>(Grundtabelle!B34-Grundtabelle!C34)/Grundtabelle!A34*-1</f>
        <v>5.6250000000000001E-2</v>
      </c>
      <c r="C33">
        <f t="shared" si="0"/>
        <v>180</v>
      </c>
      <c r="D33" s="372">
        <f t="shared" si="1"/>
        <v>0.15</v>
      </c>
    </row>
    <row r="34" spans="1:4" x14ac:dyDescent="0.2">
      <c r="A34" s="10">
        <f>Grundtabelle!A35</f>
        <v>3300</v>
      </c>
      <c r="B34" s="13">
        <f>(Grundtabelle!B35-Grundtabelle!C35)/Grundtabelle!A35*-1</f>
        <v>5.909090909090909E-2</v>
      </c>
      <c r="C34">
        <f t="shared" si="0"/>
        <v>195</v>
      </c>
      <c r="D34" s="372">
        <f t="shared" si="1"/>
        <v>0.15</v>
      </c>
    </row>
    <row r="35" spans="1:4" x14ac:dyDescent="0.2">
      <c r="A35" s="10">
        <f>Grundtabelle!A36</f>
        <v>3400</v>
      </c>
      <c r="B35" s="13">
        <f>(Grundtabelle!B36-Grundtabelle!C36)/Grundtabelle!A36*-1</f>
        <v>6.1764705882352944E-2</v>
      </c>
      <c r="C35">
        <f t="shared" si="0"/>
        <v>210</v>
      </c>
      <c r="D35" s="372">
        <f t="shared" si="1"/>
        <v>0.15</v>
      </c>
    </row>
    <row r="36" spans="1:4" x14ac:dyDescent="0.2">
      <c r="A36" s="10">
        <f>Grundtabelle!A37</f>
        <v>3500</v>
      </c>
      <c r="B36" s="13">
        <f>(Grundtabelle!B37-Grundtabelle!C37)/Grundtabelle!A37*-1</f>
        <v>6.4285714285714279E-2</v>
      </c>
      <c r="C36">
        <f t="shared" si="0"/>
        <v>224.99999999999997</v>
      </c>
      <c r="D36" s="372">
        <f t="shared" si="1"/>
        <v>0.14999999999999972</v>
      </c>
    </row>
    <row r="37" spans="1:4" x14ac:dyDescent="0.2">
      <c r="A37" s="10">
        <f>Grundtabelle!A38</f>
        <v>3600</v>
      </c>
      <c r="B37" s="13">
        <f>(Grundtabelle!B38-Grundtabelle!C38)/Grundtabelle!A38*-1</f>
        <v>6.6666666666666666E-2</v>
      </c>
      <c r="C37">
        <f t="shared" si="0"/>
        <v>240</v>
      </c>
      <c r="D37" s="372">
        <f t="shared" si="1"/>
        <v>0.15000000000000027</v>
      </c>
    </row>
    <row r="38" spans="1:4" x14ac:dyDescent="0.2">
      <c r="A38" s="10">
        <f>Grundtabelle!A39</f>
        <v>3700</v>
      </c>
      <c r="B38" s="13">
        <f>(Grundtabelle!B39-Grundtabelle!C39)/Grundtabelle!A39*-1</f>
        <v>6.8918918918918923E-2</v>
      </c>
      <c r="C38">
        <f t="shared" si="0"/>
        <v>255</v>
      </c>
      <c r="D38" s="372">
        <f t="shared" si="1"/>
        <v>0.15</v>
      </c>
    </row>
    <row r="39" spans="1:4" x14ac:dyDescent="0.2">
      <c r="A39" s="10">
        <f>Grundtabelle!A40</f>
        <v>3800</v>
      </c>
      <c r="B39" s="13">
        <f>(Grundtabelle!B40-Grundtabelle!C40)/Grundtabelle!A40*-1</f>
        <v>7.1052631578947367E-2</v>
      </c>
      <c r="C39">
        <f t="shared" si="0"/>
        <v>270</v>
      </c>
      <c r="D39" s="372">
        <f t="shared" si="1"/>
        <v>0.15</v>
      </c>
    </row>
    <row r="40" spans="1:4" x14ac:dyDescent="0.2">
      <c r="A40" s="10">
        <f>Grundtabelle!A41</f>
        <v>3900</v>
      </c>
      <c r="B40" s="13">
        <f>(Grundtabelle!B41-Grundtabelle!C41)/Grundtabelle!A41*-1</f>
        <v>7.3076923076923081E-2</v>
      </c>
      <c r="C40">
        <f t="shared" si="0"/>
        <v>285</v>
      </c>
      <c r="D40" s="372">
        <f t="shared" si="1"/>
        <v>0.15</v>
      </c>
    </row>
    <row r="41" spans="1:4" x14ac:dyDescent="0.2">
      <c r="A41" s="10">
        <f>Grundtabelle!A42</f>
        <v>4000</v>
      </c>
      <c r="B41" s="13">
        <f>(Grundtabelle!B42-Grundtabelle!C42)/Grundtabelle!A42*-1</f>
        <v>7.4999999999999997E-2</v>
      </c>
      <c r="C41">
        <f t="shared" si="0"/>
        <v>300</v>
      </c>
      <c r="D41" s="372">
        <f t="shared" si="1"/>
        <v>0.15</v>
      </c>
    </row>
    <row r="42" spans="1:4" x14ac:dyDescent="0.2">
      <c r="A42" s="10">
        <f>Grundtabelle!A43</f>
        <v>4100</v>
      </c>
      <c r="B42" s="13">
        <f>(Grundtabelle!B43-Grundtabelle!C43)/Grundtabelle!A43*-1</f>
        <v>7.6829268292682926E-2</v>
      </c>
      <c r="C42">
        <f t="shared" si="0"/>
        <v>315</v>
      </c>
      <c r="D42" s="372">
        <f t="shared" si="1"/>
        <v>0.15</v>
      </c>
    </row>
    <row r="43" spans="1:4" x14ac:dyDescent="0.2">
      <c r="A43" s="10">
        <f>Grundtabelle!A44</f>
        <v>4200</v>
      </c>
      <c r="B43" s="13">
        <f>(Grundtabelle!B44-Grundtabelle!C44)/Grundtabelle!A44*-1</f>
        <v>7.857142857142857E-2</v>
      </c>
      <c r="C43">
        <f t="shared" si="0"/>
        <v>330</v>
      </c>
      <c r="D43" s="372">
        <f t="shared" si="1"/>
        <v>0.15</v>
      </c>
    </row>
    <row r="44" spans="1:4" x14ac:dyDescent="0.2">
      <c r="A44" s="10">
        <f>Grundtabelle!A45</f>
        <v>4300</v>
      </c>
      <c r="B44" s="13">
        <f>(Grundtabelle!B45-Grundtabelle!C45)/Grundtabelle!A45*-1</f>
        <v>8.0232558139534879E-2</v>
      </c>
      <c r="C44">
        <f t="shared" si="0"/>
        <v>345</v>
      </c>
      <c r="D44" s="372">
        <f t="shared" si="1"/>
        <v>0.15</v>
      </c>
    </row>
    <row r="45" spans="1:4" x14ac:dyDescent="0.2">
      <c r="A45" s="10">
        <f>Grundtabelle!A46</f>
        <v>4400</v>
      </c>
      <c r="B45" s="13">
        <f>(Grundtabelle!B46-Grundtabelle!C46)/Grundtabelle!A46*-1</f>
        <v>8.1818181818181818E-2</v>
      </c>
      <c r="C45">
        <f t="shared" si="0"/>
        <v>360</v>
      </c>
      <c r="D45" s="372">
        <f t="shared" si="1"/>
        <v>0.15</v>
      </c>
    </row>
    <row r="46" spans="1:4" x14ac:dyDescent="0.2">
      <c r="A46" s="10">
        <f>Grundtabelle!A47</f>
        <v>4500</v>
      </c>
      <c r="B46" s="13">
        <f>(Grundtabelle!B47-Grundtabelle!C47)/Grundtabelle!A47*-1</f>
        <v>8.3333333333333329E-2</v>
      </c>
      <c r="C46">
        <f t="shared" si="0"/>
        <v>375</v>
      </c>
      <c r="D46" s="372">
        <f t="shared" si="1"/>
        <v>0.15</v>
      </c>
    </row>
    <row r="47" spans="1:4" x14ac:dyDescent="0.2">
      <c r="A47" s="10">
        <f>Grundtabelle!A48</f>
        <v>4600</v>
      </c>
      <c r="B47" s="13">
        <f>(Grundtabelle!B48-Grundtabelle!C48)/Grundtabelle!A48*-1</f>
        <v>8.478260869565217E-2</v>
      </c>
      <c r="C47">
        <f t="shared" si="0"/>
        <v>390</v>
      </c>
      <c r="D47" s="372">
        <f t="shared" si="1"/>
        <v>0.15</v>
      </c>
    </row>
    <row r="48" spans="1:4" x14ac:dyDescent="0.2">
      <c r="A48" s="10">
        <f>Grundtabelle!A49</f>
        <v>4700</v>
      </c>
      <c r="B48" s="13">
        <f>(Grundtabelle!B49-Grundtabelle!C49)/Grundtabelle!A49*-1</f>
        <v>8.6170212765957446E-2</v>
      </c>
      <c r="C48">
        <f t="shared" si="0"/>
        <v>405</v>
      </c>
      <c r="D48" s="372">
        <f t="shared" si="1"/>
        <v>0.15</v>
      </c>
    </row>
    <row r="49" spans="1:4" x14ac:dyDescent="0.2">
      <c r="A49" s="10">
        <f>Grundtabelle!A50</f>
        <v>4800</v>
      </c>
      <c r="B49" s="13">
        <f>(Grundtabelle!B50-Grundtabelle!C50)/Grundtabelle!A50*-1</f>
        <v>8.7499999999999994E-2</v>
      </c>
      <c r="C49">
        <f t="shared" si="0"/>
        <v>420</v>
      </c>
      <c r="D49" s="372">
        <f t="shared" si="1"/>
        <v>0.15</v>
      </c>
    </row>
    <row r="50" spans="1:4" x14ac:dyDescent="0.2">
      <c r="A50" s="10">
        <f>Grundtabelle!A51</f>
        <v>4900</v>
      </c>
      <c r="B50" s="13">
        <f>(Grundtabelle!B51-Grundtabelle!C51)/Grundtabelle!A51*-1</f>
        <v>8.8775510204081629E-2</v>
      </c>
      <c r="C50">
        <f t="shared" si="0"/>
        <v>435</v>
      </c>
      <c r="D50" s="372">
        <f t="shared" si="1"/>
        <v>0.15</v>
      </c>
    </row>
    <row r="51" spans="1:4" x14ac:dyDescent="0.2">
      <c r="A51" s="10">
        <f>Grundtabelle!A52</f>
        <v>5000</v>
      </c>
      <c r="B51" s="13">
        <f>(Grundtabelle!B52-Grundtabelle!C52)/Grundtabelle!A52*-1</f>
        <v>0.09</v>
      </c>
      <c r="C51">
        <f t="shared" si="0"/>
        <v>450</v>
      </c>
      <c r="D51" s="372">
        <f t="shared" si="1"/>
        <v>0.15</v>
      </c>
    </row>
    <row r="52" spans="1:4" x14ac:dyDescent="0.2">
      <c r="A52" s="10">
        <f>Grundtabelle!A53</f>
        <v>5100</v>
      </c>
      <c r="B52" s="13">
        <f>(Grundtabelle!B53-Grundtabelle!C53)/Grundtabelle!A53*-1</f>
        <v>9.1176470588235289E-2</v>
      </c>
      <c r="C52">
        <f t="shared" si="0"/>
        <v>465</v>
      </c>
      <c r="D52" s="372">
        <f t="shared" si="1"/>
        <v>0.15</v>
      </c>
    </row>
    <row r="53" spans="1:4" x14ac:dyDescent="0.2">
      <c r="A53" s="10">
        <f>Grundtabelle!A54</f>
        <v>5200</v>
      </c>
      <c r="B53" s="13">
        <f>(Grundtabelle!B54-Grundtabelle!C54)/Grundtabelle!A54*-1</f>
        <v>9.2307692307692313E-2</v>
      </c>
      <c r="C53">
        <f t="shared" si="0"/>
        <v>480</v>
      </c>
      <c r="D53" s="372">
        <f t="shared" si="1"/>
        <v>0.15</v>
      </c>
    </row>
    <row r="54" spans="1:4" x14ac:dyDescent="0.2">
      <c r="A54" s="10">
        <f>Grundtabelle!A55</f>
        <v>5300</v>
      </c>
      <c r="B54" s="13">
        <f>(Grundtabelle!B55-Grundtabelle!C55)/Grundtabelle!A55*-1</f>
        <v>9.3396226415094333E-2</v>
      </c>
      <c r="C54">
        <f t="shared" si="0"/>
        <v>494.99999999999994</v>
      </c>
      <c r="D54" s="372">
        <f t="shared" si="1"/>
        <v>0.14999999999999944</v>
      </c>
    </row>
    <row r="55" spans="1:4" x14ac:dyDescent="0.2">
      <c r="A55" s="10">
        <f>Grundtabelle!A56</f>
        <v>5400</v>
      </c>
      <c r="B55" s="13">
        <f>(Grundtabelle!B56-Grundtabelle!C56)/Grundtabelle!A56*-1</f>
        <v>9.4444444444444442E-2</v>
      </c>
      <c r="C55">
        <f t="shared" si="0"/>
        <v>510</v>
      </c>
      <c r="D55" s="372">
        <f t="shared" si="1"/>
        <v>0.15000000000000058</v>
      </c>
    </row>
    <row r="56" spans="1:4" x14ac:dyDescent="0.2">
      <c r="A56" s="10">
        <f>Grundtabelle!A57</f>
        <v>5500</v>
      </c>
      <c r="B56" s="13">
        <f>(Grundtabelle!B57-Grundtabelle!C57)/Grundtabelle!A57*-1</f>
        <v>9.5454545454545459E-2</v>
      </c>
      <c r="C56">
        <f t="shared" si="0"/>
        <v>525</v>
      </c>
      <c r="D56" s="372">
        <f t="shared" si="1"/>
        <v>0.15</v>
      </c>
    </row>
    <row r="57" spans="1:4" x14ac:dyDescent="0.2">
      <c r="A57" s="10">
        <f>Grundtabelle!A58</f>
        <v>5600</v>
      </c>
      <c r="B57" s="13">
        <f>(Grundtabelle!B58-Grundtabelle!C58)/Grundtabelle!A58*-1</f>
        <v>9.6428571428571433E-2</v>
      </c>
      <c r="C57">
        <f t="shared" si="0"/>
        <v>540</v>
      </c>
      <c r="D57" s="372">
        <f t="shared" si="1"/>
        <v>0.15</v>
      </c>
    </row>
    <row r="58" spans="1:4" x14ac:dyDescent="0.2">
      <c r="A58" s="10">
        <f>Grundtabelle!A59</f>
        <v>5700</v>
      </c>
      <c r="B58" s="13">
        <f>(Grundtabelle!B59-Grundtabelle!C59)/Grundtabelle!A59*-1</f>
        <v>9.7368421052631576E-2</v>
      </c>
      <c r="C58">
        <f t="shared" si="0"/>
        <v>555</v>
      </c>
      <c r="D58" s="372">
        <f t="shared" si="1"/>
        <v>0.15</v>
      </c>
    </row>
    <row r="59" spans="1:4" x14ac:dyDescent="0.2">
      <c r="A59" s="10">
        <f>Grundtabelle!A60</f>
        <v>5800</v>
      </c>
      <c r="B59" s="13">
        <f>(Grundtabelle!B60-Grundtabelle!C60)/Grundtabelle!A60*-1</f>
        <v>9.8275862068965519E-2</v>
      </c>
      <c r="C59">
        <f t="shared" si="0"/>
        <v>570</v>
      </c>
      <c r="D59" s="372">
        <f t="shared" si="1"/>
        <v>0.15</v>
      </c>
    </row>
    <row r="60" spans="1:4" x14ac:dyDescent="0.2">
      <c r="A60" s="10">
        <f>Grundtabelle!A61</f>
        <v>5900</v>
      </c>
      <c r="B60" s="13">
        <f>(Grundtabelle!B61-Grundtabelle!C61)/Grundtabelle!A61*-1</f>
        <v>9.9152542372881361E-2</v>
      </c>
      <c r="C60">
        <f t="shared" si="0"/>
        <v>585</v>
      </c>
      <c r="D60" s="372">
        <f t="shared" si="1"/>
        <v>0.15</v>
      </c>
    </row>
    <row r="61" spans="1:4" x14ac:dyDescent="0.2">
      <c r="A61" s="10">
        <f>Grundtabelle!A62</f>
        <v>6000</v>
      </c>
      <c r="B61" s="13">
        <f>(Grundtabelle!B62-Grundtabelle!C62)/Grundtabelle!A62*-1</f>
        <v>0.1</v>
      </c>
      <c r="C61">
        <f t="shared" si="0"/>
        <v>600</v>
      </c>
      <c r="D61" s="372">
        <f t="shared" si="1"/>
        <v>0.15</v>
      </c>
    </row>
    <row r="62" spans="1:4" x14ac:dyDescent="0.2">
      <c r="A62" s="10">
        <f>Grundtabelle!A63</f>
        <v>6100</v>
      </c>
      <c r="B62" s="13">
        <f>(Grundtabelle!B63-Grundtabelle!C63)/Grundtabelle!A63*-1</f>
        <v>0.10081967213114754</v>
      </c>
      <c r="C62">
        <f t="shared" si="0"/>
        <v>615</v>
      </c>
      <c r="D62" s="372">
        <f t="shared" si="1"/>
        <v>0.15</v>
      </c>
    </row>
    <row r="63" spans="1:4" x14ac:dyDescent="0.2">
      <c r="A63" s="10">
        <f>Grundtabelle!A64</f>
        <v>6200</v>
      </c>
      <c r="B63" s="13">
        <f>(Grundtabelle!B64-Grundtabelle!C64)/Grundtabelle!A64*-1</f>
        <v>0.10161290322580645</v>
      </c>
      <c r="C63">
        <f t="shared" si="0"/>
        <v>630</v>
      </c>
      <c r="D63" s="372">
        <f t="shared" si="1"/>
        <v>0.15</v>
      </c>
    </row>
    <row r="64" spans="1:4" x14ac:dyDescent="0.2">
      <c r="A64" s="10">
        <f>Grundtabelle!A65</f>
        <v>6300</v>
      </c>
      <c r="B64" s="13">
        <f>(Grundtabelle!B65-Grundtabelle!C65)/Grundtabelle!A65*-1</f>
        <v>0.10238095238095238</v>
      </c>
      <c r="C64">
        <f t="shared" si="0"/>
        <v>645</v>
      </c>
      <c r="D64" s="372">
        <f t="shared" si="1"/>
        <v>0.15</v>
      </c>
    </row>
    <row r="65" spans="1:4" x14ac:dyDescent="0.2">
      <c r="A65" s="10">
        <f>Grundtabelle!A66</f>
        <v>6400</v>
      </c>
      <c r="B65" s="13">
        <f>(Grundtabelle!B66-Grundtabelle!C66)/Grundtabelle!A66*-1</f>
        <v>0.10312499999999999</v>
      </c>
      <c r="C65">
        <f t="shared" si="0"/>
        <v>660</v>
      </c>
      <c r="D65" s="372">
        <f t="shared" si="1"/>
        <v>0.15</v>
      </c>
    </row>
    <row r="66" spans="1:4" x14ac:dyDescent="0.2">
      <c r="A66" s="10">
        <f>Grundtabelle!A67</f>
        <v>6500</v>
      </c>
      <c r="B66" s="13">
        <f>(Grundtabelle!B67-Grundtabelle!C67)/Grundtabelle!A67*-1</f>
        <v>0.10384615384615385</v>
      </c>
      <c r="C66">
        <f t="shared" si="0"/>
        <v>675</v>
      </c>
      <c r="D66" s="372">
        <f t="shared" si="1"/>
        <v>0.15</v>
      </c>
    </row>
    <row r="67" spans="1:4" x14ac:dyDescent="0.2">
      <c r="A67" s="10">
        <f>Grundtabelle!A68</f>
        <v>6600</v>
      </c>
      <c r="B67" s="13">
        <f>(Grundtabelle!B68-Grundtabelle!C68)/Grundtabelle!A68*-1</f>
        <v>0.10454545454545454</v>
      </c>
      <c r="C67">
        <f t="shared" si="0"/>
        <v>690</v>
      </c>
      <c r="D67" s="372">
        <f t="shared" si="1"/>
        <v>0.15</v>
      </c>
    </row>
    <row r="68" spans="1:4" x14ac:dyDescent="0.2">
      <c r="A68" s="10">
        <f>Grundtabelle!A69</f>
        <v>6700</v>
      </c>
      <c r="B68" s="13">
        <f>(Grundtabelle!B69-Grundtabelle!C69)/Grundtabelle!A69*-1</f>
        <v>0.10522388059701493</v>
      </c>
      <c r="C68">
        <f t="shared" si="0"/>
        <v>705</v>
      </c>
      <c r="D68" s="372">
        <f t="shared" si="1"/>
        <v>0.15</v>
      </c>
    </row>
    <row r="69" spans="1:4" x14ac:dyDescent="0.2">
      <c r="A69" s="10">
        <f>Grundtabelle!A70</f>
        <v>6800</v>
      </c>
      <c r="B69" s="13">
        <f>(Grundtabelle!B70-Grundtabelle!C70)/Grundtabelle!A70*-1</f>
        <v>0.10588235294117647</v>
      </c>
      <c r="C69">
        <f t="shared" si="0"/>
        <v>720</v>
      </c>
      <c r="D69" s="372">
        <f t="shared" si="1"/>
        <v>0.15</v>
      </c>
    </row>
    <row r="70" spans="1:4" x14ac:dyDescent="0.2">
      <c r="A70" s="10">
        <f>Grundtabelle!A71</f>
        <v>6900</v>
      </c>
      <c r="B70" s="13">
        <f>(Grundtabelle!B71-Grundtabelle!C71)/Grundtabelle!A71*-1</f>
        <v>0.10652173913043478</v>
      </c>
      <c r="C70">
        <f t="shared" si="0"/>
        <v>735</v>
      </c>
      <c r="D70" s="372">
        <f t="shared" si="1"/>
        <v>0.15</v>
      </c>
    </row>
    <row r="71" spans="1:4" x14ac:dyDescent="0.2">
      <c r="A71" s="10">
        <f>Grundtabelle!A72</f>
        <v>7000</v>
      </c>
      <c r="B71" s="13">
        <f>(Grundtabelle!B72-Grundtabelle!C72)/Grundtabelle!A72*-1</f>
        <v>0.10714285714285714</v>
      </c>
      <c r="C71">
        <f t="shared" ref="C71:C134" si="2">B71*A71</f>
        <v>750</v>
      </c>
      <c r="D71" s="372">
        <f t="shared" ref="D71:D134" si="3">(C71-C70)/(A71-A70)</f>
        <v>0.15</v>
      </c>
    </row>
    <row r="72" spans="1:4" x14ac:dyDescent="0.2">
      <c r="A72" s="10">
        <f>Grundtabelle!A73</f>
        <v>7100</v>
      </c>
      <c r="B72" s="13">
        <f>(Grundtabelle!B73-Grundtabelle!C73)/Grundtabelle!A73*-1</f>
        <v>0.10774647887323943</v>
      </c>
      <c r="C72">
        <f t="shared" si="2"/>
        <v>765</v>
      </c>
      <c r="D72" s="372">
        <f t="shared" si="3"/>
        <v>0.15</v>
      </c>
    </row>
    <row r="73" spans="1:4" x14ac:dyDescent="0.2">
      <c r="A73" s="10">
        <f>Grundtabelle!A74</f>
        <v>7200</v>
      </c>
      <c r="B73" s="13">
        <f>(Grundtabelle!B74-Grundtabelle!C74)/Grundtabelle!A74*-1</f>
        <v>0.10833333333333334</v>
      </c>
      <c r="C73">
        <f t="shared" si="2"/>
        <v>780</v>
      </c>
      <c r="D73" s="372">
        <f t="shared" si="3"/>
        <v>0.15</v>
      </c>
    </row>
    <row r="74" spans="1:4" x14ac:dyDescent="0.2">
      <c r="A74" s="10">
        <f>Grundtabelle!A75</f>
        <v>7300</v>
      </c>
      <c r="B74" s="13">
        <f>(Grundtabelle!B75-Grundtabelle!C75)/Grundtabelle!A75*-1</f>
        <v>0.10890410958904109</v>
      </c>
      <c r="C74">
        <f t="shared" si="2"/>
        <v>795</v>
      </c>
      <c r="D74" s="372">
        <f t="shared" si="3"/>
        <v>0.15</v>
      </c>
    </row>
    <row r="75" spans="1:4" x14ac:dyDescent="0.2">
      <c r="A75" s="10">
        <f>Grundtabelle!A76</f>
        <v>7400</v>
      </c>
      <c r="B75" s="13">
        <f>(Grundtabelle!B76-Grundtabelle!C76)/Grundtabelle!A76*-1</f>
        <v>0.10945945945945947</v>
      </c>
      <c r="C75">
        <f t="shared" si="2"/>
        <v>810</v>
      </c>
      <c r="D75" s="372">
        <f t="shared" si="3"/>
        <v>0.15</v>
      </c>
    </row>
    <row r="76" spans="1:4" x14ac:dyDescent="0.2">
      <c r="A76" s="10">
        <f>Grundtabelle!A77</f>
        <v>7500</v>
      </c>
      <c r="B76" s="13">
        <f>(Grundtabelle!B77-Grundtabelle!C77)/Grundtabelle!A77*-1</f>
        <v>0.11</v>
      </c>
      <c r="C76">
        <f t="shared" si="2"/>
        <v>825</v>
      </c>
      <c r="D76" s="372">
        <f t="shared" si="3"/>
        <v>0.15</v>
      </c>
    </row>
    <row r="77" spans="1:4" x14ac:dyDescent="0.2">
      <c r="A77" s="10">
        <f>Grundtabelle!A78</f>
        <v>7600</v>
      </c>
      <c r="B77" s="13">
        <f>(Grundtabelle!B78-Grundtabelle!C78)/Grundtabelle!A78*-1</f>
        <v>0.11052631578947368</v>
      </c>
      <c r="C77">
        <f t="shared" si="2"/>
        <v>840</v>
      </c>
      <c r="D77" s="372">
        <f t="shared" si="3"/>
        <v>0.15</v>
      </c>
    </row>
    <row r="78" spans="1:4" x14ac:dyDescent="0.2">
      <c r="A78" s="10">
        <f>Grundtabelle!A79</f>
        <v>7700</v>
      </c>
      <c r="B78" s="13">
        <f>(Grundtabelle!B79-Grundtabelle!C79)/Grundtabelle!A79*-1</f>
        <v>0.11103896103896103</v>
      </c>
      <c r="C78">
        <f t="shared" si="2"/>
        <v>855</v>
      </c>
      <c r="D78" s="372">
        <f t="shared" si="3"/>
        <v>0.15</v>
      </c>
    </row>
    <row r="79" spans="1:4" x14ac:dyDescent="0.2">
      <c r="A79" s="10">
        <f>Grundtabelle!A80</f>
        <v>7800</v>
      </c>
      <c r="B79" s="13">
        <f>(Grundtabelle!B80-Grundtabelle!C80)/Grundtabelle!A80*-1</f>
        <v>0.11153846153846154</v>
      </c>
      <c r="C79">
        <f t="shared" si="2"/>
        <v>870</v>
      </c>
      <c r="D79" s="372">
        <f t="shared" si="3"/>
        <v>0.15</v>
      </c>
    </row>
    <row r="80" spans="1:4" x14ac:dyDescent="0.2">
      <c r="A80" s="10">
        <f>Grundtabelle!A81</f>
        <v>7900</v>
      </c>
      <c r="B80" s="13">
        <f>(Grundtabelle!B81-Grundtabelle!C81)/Grundtabelle!A81*-1</f>
        <v>0.1120253164556962</v>
      </c>
      <c r="C80">
        <f t="shared" si="2"/>
        <v>885</v>
      </c>
      <c r="D80" s="372">
        <f t="shared" si="3"/>
        <v>0.15</v>
      </c>
    </row>
    <row r="81" spans="1:4" x14ac:dyDescent="0.2">
      <c r="A81" s="10">
        <f>Grundtabelle!A82</f>
        <v>8000</v>
      </c>
      <c r="B81" s="13">
        <f>(Grundtabelle!B82-Grundtabelle!C82)/Grundtabelle!A82*-1</f>
        <v>0.1125</v>
      </c>
      <c r="C81">
        <f t="shared" si="2"/>
        <v>900</v>
      </c>
      <c r="D81" s="372">
        <f t="shared" si="3"/>
        <v>0.15</v>
      </c>
    </row>
    <row r="82" spans="1:4" x14ac:dyDescent="0.2">
      <c r="A82" s="10">
        <f>Grundtabelle!A83</f>
        <v>8100</v>
      </c>
      <c r="B82" s="13">
        <f>(Grundtabelle!B83-Grundtabelle!C83)/Grundtabelle!A83*-1</f>
        <v>0.11296296296296296</v>
      </c>
      <c r="C82">
        <f t="shared" si="2"/>
        <v>915</v>
      </c>
      <c r="D82" s="372">
        <f t="shared" si="3"/>
        <v>0.15</v>
      </c>
    </row>
    <row r="83" spans="1:4" x14ac:dyDescent="0.2">
      <c r="A83" s="10">
        <f>Grundtabelle!A84</f>
        <v>8200</v>
      </c>
      <c r="B83" s="13">
        <f>(Grundtabelle!B84-Grundtabelle!C84)/Grundtabelle!A84*-1</f>
        <v>0.11341463414634147</v>
      </c>
      <c r="C83">
        <f t="shared" si="2"/>
        <v>930</v>
      </c>
      <c r="D83" s="372">
        <f t="shared" si="3"/>
        <v>0.15</v>
      </c>
    </row>
    <row r="84" spans="1:4" x14ac:dyDescent="0.2">
      <c r="A84" s="10">
        <f>Grundtabelle!A85</f>
        <v>8300</v>
      </c>
      <c r="B84" s="13">
        <f>(Grundtabelle!B85-Grundtabelle!C85)/Grundtabelle!A85*-1</f>
        <v>0.11385542168674699</v>
      </c>
      <c r="C84">
        <f t="shared" si="2"/>
        <v>945</v>
      </c>
      <c r="D84" s="372">
        <f t="shared" si="3"/>
        <v>0.15</v>
      </c>
    </row>
    <row r="85" spans="1:4" x14ac:dyDescent="0.2">
      <c r="A85" s="10">
        <f>Grundtabelle!A86</f>
        <v>8400</v>
      </c>
      <c r="B85" s="13">
        <f>(Grundtabelle!B86-Grundtabelle!C86)/Grundtabelle!A86*-1</f>
        <v>0.11428571428571428</v>
      </c>
      <c r="C85">
        <f t="shared" si="2"/>
        <v>960</v>
      </c>
      <c r="D85" s="372">
        <f t="shared" si="3"/>
        <v>0.15</v>
      </c>
    </row>
    <row r="86" spans="1:4" x14ac:dyDescent="0.2">
      <c r="A86" s="10">
        <f>Grundtabelle!A87</f>
        <v>8500</v>
      </c>
      <c r="B86" s="13">
        <f>(Grundtabelle!B87-Grundtabelle!C87)/Grundtabelle!A87*-1</f>
        <v>0.11470588235294117</v>
      </c>
      <c r="C86">
        <f t="shared" si="2"/>
        <v>975</v>
      </c>
      <c r="D86" s="372">
        <f t="shared" si="3"/>
        <v>0.15</v>
      </c>
    </row>
    <row r="87" spans="1:4" x14ac:dyDescent="0.2">
      <c r="A87" s="10">
        <f>Grundtabelle!A88</f>
        <v>8600</v>
      </c>
      <c r="B87" s="13">
        <f>(Grundtabelle!B88-Grundtabelle!C88)/Grundtabelle!A88*-1</f>
        <v>0.11511627906976744</v>
      </c>
      <c r="C87">
        <f t="shared" si="2"/>
        <v>990</v>
      </c>
      <c r="D87" s="372">
        <f t="shared" si="3"/>
        <v>0.15</v>
      </c>
    </row>
    <row r="88" spans="1:4" x14ac:dyDescent="0.2">
      <c r="A88" s="10">
        <f>Grundtabelle!A89</f>
        <v>8700</v>
      </c>
      <c r="B88" s="13">
        <f>(Grundtabelle!B89-Grundtabelle!C89)/Grundtabelle!A89*-1</f>
        <v>0.11551724137931034</v>
      </c>
      <c r="C88">
        <f t="shared" si="2"/>
        <v>1005</v>
      </c>
      <c r="D88" s="372">
        <f t="shared" si="3"/>
        <v>0.15</v>
      </c>
    </row>
    <row r="89" spans="1:4" x14ac:dyDescent="0.2">
      <c r="A89" s="10">
        <f>Grundtabelle!A90</f>
        <v>8800</v>
      </c>
      <c r="B89" s="13">
        <f>(Grundtabelle!B90-Grundtabelle!C90)/Grundtabelle!A90*-1</f>
        <v>0.11590909090909091</v>
      </c>
      <c r="C89">
        <f t="shared" si="2"/>
        <v>1020</v>
      </c>
      <c r="D89" s="372">
        <f t="shared" si="3"/>
        <v>0.15</v>
      </c>
    </row>
    <row r="90" spans="1:4" x14ac:dyDescent="0.2">
      <c r="A90" s="10">
        <f>Grundtabelle!A91</f>
        <v>8900</v>
      </c>
      <c r="B90" s="13">
        <f>(Grundtabelle!B91-Grundtabelle!C91)/Grundtabelle!A91*-1</f>
        <v>0.11629213483146067</v>
      </c>
      <c r="C90">
        <f t="shared" si="2"/>
        <v>1035</v>
      </c>
      <c r="D90" s="372">
        <f t="shared" si="3"/>
        <v>0.15</v>
      </c>
    </row>
    <row r="91" spans="1:4" x14ac:dyDescent="0.2">
      <c r="A91" s="10">
        <f>Grundtabelle!A92</f>
        <v>9000</v>
      </c>
      <c r="B91" s="13">
        <f>(Grundtabelle!B92-Grundtabelle!C92)/Grundtabelle!A92*-1</f>
        <v>0.11666666666666667</v>
      </c>
      <c r="C91">
        <f t="shared" si="2"/>
        <v>1050</v>
      </c>
      <c r="D91" s="372">
        <f t="shared" si="3"/>
        <v>0.15</v>
      </c>
    </row>
    <row r="92" spans="1:4" x14ac:dyDescent="0.2">
      <c r="A92" s="10">
        <f>Grundtabelle!A93</f>
        <v>9100</v>
      </c>
      <c r="B92" s="13">
        <f>(Grundtabelle!B93-Grundtabelle!C93)/Grundtabelle!A93*-1</f>
        <v>0.11703296703296703</v>
      </c>
      <c r="C92">
        <f t="shared" si="2"/>
        <v>1065</v>
      </c>
      <c r="D92" s="372">
        <f t="shared" si="3"/>
        <v>0.15</v>
      </c>
    </row>
    <row r="93" spans="1:4" x14ac:dyDescent="0.2">
      <c r="A93" s="10">
        <f>Grundtabelle!A94</f>
        <v>9200</v>
      </c>
      <c r="B93" s="13">
        <f>(Grundtabelle!B94-Grundtabelle!C94)/Grundtabelle!A94*-1</f>
        <v>0.11739130434782609</v>
      </c>
      <c r="C93">
        <f t="shared" si="2"/>
        <v>1080</v>
      </c>
      <c r="D93" s="372">
        <f t="shared" si="3"/>
        <v>0.15</v>
      </c>
    </row>
    <row r="94" spans="1:4" x14ac:dyDescent="0.2">
      <c r="A94" s="10">
        <f>Grundtabelle!A95</f>
        <v>9300</v>
      </c>
      <c r="B94" s="13">
        <f>(Grundtabelle!B95-Grundtabelle!C95)/Grundtabelle!A95*-1</f>
        <v>0.11774193548387096</v>
      </c>
      <c r="C94">
        <f t="shared" si="2"/>
        <v>1095</v>
      </c>
      <c r="D94" s="372">
        <f t="shared" si="3"/>
        <v>0.15</v>
      </c>
    </row>
    <row r="95" spans="1:4" x14ac:dyDescent="0.2">
      <c r="A95" s="10">
        <f>Grundtabelle!A96</f>
        <v>9400</v>
      </c>
      <c r="B95" s="13">
        <f>(Grundtabelle!B96-Grundtabelle!C96)/Grundtabelle!A96*-1</f>
        <v>0.11808510638297873</v>
      </c>
      <c r="C95">
        <f t="shared" si="2"/>
        <v>1110</v>
      </c>
      <c r="D95" s="372">
        <f t="shared" si="3"/>
        <v>0.15</v>
      </c>
    </row>
    <row r="96" spans="1:4" x14ac:dyDescent="0.2">
      <c r="A96" s="10">
        <f>Grundtabelle!A97</f>
        <v>9500</v>
      </c>
      <c r="B96" s="13">
        <f>(Grundtabelle!B97-Grundtabelle!C97)/Grundtabelle!A97*-1</f>
        <v>0.11842105263157894</v>
      </c>
      <c r="C96">
        <f t="shared" si="2"/>
        <v>1125</v>
      </c>
      <c r="D96" s="372">
        <f t="shared" si="3"/>
        <v>0.15</v>
      </c>
    </row>
    <row r="97" spans="1:4" x14ac:dyDescent="0.2">
      <c r="A97" s="10">
        <f>Grundtabelle!A98</f>
        <v>9600</v>
      </c>
      <c r="B97" s="13">
        <f>(Grundtabelle!B98-Grundtabelle!C98)/Grundtabelle!A98*-1</f>
        <v>0.11874999999999999</v>
      </c>
      <c r="C97">
        <f t="shared" si="2"/>
        <v>1140</v>
      </c>
      <c r="D97" s="372">
        <f t="shared" si="3"/>
        <v>0.15</v>
      </c>
    </row>
    <row r="98" spans="1:4" x14ac:dyDescent="0.2">
      <c r="A98" s="10">
        <f>Grundtabelle!A99</f>
        <v>9700</v>
      </c>
      <c r="B98" s="13">
        <f>(Grundtabelle!B99-Grundtabelle!C99)/Grundtabelle!A99*-1</f>
        <v>0.1190721649484536</v>
      </c>
      <c r="C98">
        <f t="shared" si="2"/>
        <v>1155</v>
      </c>
      <c r="D98" s="372">
        <f t="shared" si="3"/>
        <v>0.15</v>
      </c>
    </row>
    <row r="99" spans="1:4" x14ac:dyDescent="0.2">
      <c r="A99" s="10">
        <f>Grundtabelle!A100</f>
        <v>9800</v>
      </c>
      <c r="B99" s="13">
        <f>(Grundtabelle!B100-Grundtabelle!C100)/Grundtabelle!A100*-1</f>
        <v>0.11938775510204082</v>
      </c>
      <c r="C99">
        <f t="shared" si="2"/>
        <v>1170</v>
      </c>
      <c r="D99" s="372">
        <f t="shared" si="3"/>
        <v>0.15</v>
      </c>
    </row>
    <row r="100" spans="1:4" x14ac:dyDescent="0.2">
      <c r="A100" s="10">
        <f>Grundtabelle!A101</f>
        <v>9900</v>
      </c>
      <c r="B100" s="13">
        <f>(Grundtabelle!B101-Grundtabelle!C101)/Grundtabelle!A101*-1</f>
        <v>0.11969696969696969</v>
      </c>
      <c r="C100">
        <f t="shared" si="2"/>
        <v>1185</v>
      </c>
      <c r="D100" s="372">
        <f t="shared" si="3"/>
        <v>0.15</v>
      </c>
    </row>
    <row r="101" spans="1:4" x14ac:dyDescent="0.2">
      <c r="A101" s="10">
        <f>Grundtabelle!A102</f>
        <v>10000</v>
      </c>
      <c r="B101" s="13">
        <f>(Grundtabelle!B102-Grundtabelle!C102)/Grundtabelle!A102*-1</f>
        <v>0.12</v>
      </c>
      <c r="C101">
        <f t="shared" si="2"/>
        <v>1200</v>
      </c>
      <c r="D101" s="372">
        <f t="shared" si="3"/>
        <v>0.15</v>
      </c>
    </row>
    <row r="102" spans="1:4" x14ac:dyDescent="0.2">
      <c r="A102" s="10">
        <f>Grundtabelle!A103</f>
        <v>10100</v>
      </c>
      <c r="B102" s="13">
        <f>(Grundtabelle!B103-Grundtabelle!C103)/Grundtabelle!A103*-1</f>
        <v>0.12029702970297029</v>
      </c>
      <c r="C102">
        <f t="shared" si="2"/>
        <v>1215</v>
      </c>
      <c r="D102" s="372">
        <f t="shared" si="3"/>
        <v>0.15</v>
      </c>
    </row>
    <row r="103" spans="1:4" x14ac:dyDescent="0.2">
      <c r="A103" s="10">
        <f>Grundtabelle!A104</f>
        <v>10200</v>
      </c>
      <c r="B103" s="13">
        <f>(Grundtabelle!B104-Grundtabelle!C104)/Grundtabelle!A104*-1</f>
        <v>0.12058823529411765</v>
      </c>
      <c r="C103">
        <f t="shared" si="2"/>
        <v>1230</v>
      </c>
      <c r="D103" s="372">
        <f t="shared" si="3"/>
        <v>0.15</v>
      </c>
    </row>
    <row r="104" spans="1:4" x14ac:dyDescent="0.2">
      <c r="A104" s="10">
        <f>Grundtabelle!A105</f>
        <v>10300</v>
      </c>
      <c r="B104" s="13">
        <f>(Grundtabelle!B105-Grundtabelle!C105)/Grundtabelle!A105*-1</f>
        <v>0.12087378640776698</v>
      </c>
      <c r="C104">
        <f t="shared" si="2"/>
        <v>1245</v>
      </c>
      <c r="D104" s="372">
        <f t="shared" si="3"/>
        <v>0.15</v>
      </c>
    </row>
    <row r="105" spans="1:4" x14ac:dyDescent="0.2">
      <c r="A105" s="10">
        <f>Grundtabelle!A106</f>
        <v>10400</v>
      </c>
      <c r="B105" s="13">
        <f>(Grundtabelle!B106-Grundtabelle!C106)/Grundtabelle!A106*-1</f>
        <v>0.12115384615384615</v>
      </c>
      <c r="C105">
        <f t="shared" si="2"/>
        <v>1260</v>
      </c>
      <c r="D105" s="372">
        <f t="shared" si="3"/>
        <v>0.15</v>
      </c>
    </row>
    <row r="106" spans="1:4" x14ac:dyDescent="0.2">
      <c r="A106" s="10">
        <f>Grundtabelle!A107</f>
        <v>10500</v>
      </c>
      <c r="B106" s="13">
        <f>(Grundtabelle!B107-Grundtabelle!C107)/Grundtabelle!A107*-1</f>
        <v>0.12142857142857143</v>
      </c>
      <c r="C106">
        <f t="shared" si="2"/>
        <v>1275</v>
      </c>
      <c r="D106" s="372">
        <f t="shared" si="3"/>
        <v>0.15</v>
      </c>
    </row>
    <row r="107" spans="1:4" x14ac:dyDescent="0.2">
      <c r="A107" s="10">
        <f>Grundtabelle!A108</f>
        <v>10600</v>
      </c>
      <c r="B107" s="13">
        <f>(Grundtabelle!B108-Grundtabelle!C108)/Grundtabelle!A108*-1</f>
        <v>0.12169811320754717</v>
      </c>
      <c r="C107">
        <f t="shared" si="2"/>
        <v>1290</v>
      </c>
      <c r="D107" s="372">
        <f t="shared" si="3"/>
        <v>0.15</v>
      </c>
    </row>
    <row r="108" spans="1:4" x14ac:dyDescent="0.2">
      <c r="A108" s="10">
        <f>Grundtabelle!A109</f>
        <v>10700</v>
      </c>
      <c r="B108" s="13">
        <f>(Grundtabelle!B109-Grundtabelle!C109)/Grundtabelle!A109*-1</f>
        <v>0.12196261682242991</v>
      </c>
      <c r="C108">
        <f t="shared" si="2"/>
        <v>1305</v>
      </c>
      <c r="D108" s="372">
        <f t="shared" si="3"/>
        <v>0.15</v>
      </c>
    </row>
    <row r="109" spans="1:4" x14ac:dyDescent="0.2">
      <c r="A109" s="10">
        <f>Grundtabelle!A110</f>
        <v>10800</v>
      </c>
      <c r="B109" s="13">
        <f>(Grundtabelle!B110-Grundtabelle!C110)/Grundtabelle!A110*-1</f>
        <v>0.12222222222222222</v>
      </c>
      <c r="C109">
        <f t="shared" si="2"/>
        <v>1320</v>
      </c>
      <c r="D109" s="372">
        <f t="shared" si="3"/>
        <v>0.15</v>
      </c>
    </row>
    <row r="110" spans="1:4" x14ac:dyDescent="0.2">
      <c r="A110" s="10">
        <f>Grundtabelle!A111</f>
        <v>10900</v>
      </c>
      <c r="B110" s="13">
        <f>(Grundtabelle!B111-Grundtabelle!C111)/Grundtabelle!A111*-1</f>
        <v>0.12247706422018349</v>
      </c>
      <c r="C110">
        <f t="shared" si="2"/>
        <v>1335</v>
      </c>
      <c r="D110" s="372">
        <f t="shared" si="3"/>
        <v>0.15</v>
      </c>
    </row>
    <row r="111" spans="1:4" x14ac:dyDescent="0.2">
      <c r="A111" s="10">
        <f>Grundtabelle!A112</f>
        <v>11000</v>
      </c>
      <c r="B111" s="13">
        <f>(Grundtabelle!B112-Grundtabelle!C112)/Grundtabelle!A112*-1</f>
        <v>0.12272727272727273</v>
      </c>
      <c r="C111">
        <f t="shared" si="2"/>
        <v>1350</v>
      </c>
      <c r="D111" s="372">
        <f t="shared" si="3"/>
        <v>0.15</v>
      </c>
    </row>
    <row r="112" spans="1:4" x14ac:dyDescent="0.2">
      <c r="A112" s="10">
        <f>Grundtabelle!A113</f>
        <v>11100</v>
      </c>
      <c r="B112" s="13">
        <f>(Grundtabelle!B113-Grundtabelle!C113)/Grundtabelle!A113*-1</f>
        <v>0.12297297297297298</v>
      </c>
      <c r="C112">
        <f t="shared" si="2"/>
        <v>1365</v>
      </c>
      <c r="D112" s="372">
        <f t="shared" si="3"/>
        <v>0.15</v>
      </c>
    </row>
    <row r="113" spans="1:4" x14ac:dyDescent="0.2">
      <c r="A113" s="10">
        <f>Grundtabelle!A114</f>
        <v>11200</v>
      </c>
      <c r="B113" s="13">
        <f>(Grundtabelle!B114-Grundtabelle!C114)/Grundtabelle!A114*-1</f>
        <v>0.12321428571428572</v>
      </c>
      <c r="C113">
        <f t="shared" si="2"/>
        <v>1380</v>
      </c>
      <c r="D113" s="372">
        <f t="shared" si="3"/>
        <v>0.15</v>
      </c>
    </row>
    <row r="114" spans="1:4" x14ac:dyDescent="0.2">
      <c r="A114" s="10">
        <f>Grundtabelle!A115</f>
        <v>11300</v>
      </c>
      <c r="B114" s="13">
        <f>(Grundtabelle!B115-Grundtabelle!C115)/Grundtabelle!A115*-1</f>
        <v>0.12345132743362831</v>
      </c>
      <c r="C114">
        <f t="shared" si="2"/>
        <v>1395</v>
      </c>
      <c r="D114" s="372">
        <f t="shared" si="3"/>
        <v>0.15</v>
      </c>
    </row>
    <row r="115" spans="1:4" x14ac:dyDescent="0.2">
      <c r="A115" s="10">
        <f>Grundtabelle!A116</f>
        <v>11400</v>
      </c>
      <c r="B115" s="13">
        <f>(Grundtabelle!B116-Grundtabelle!C116)/Grundtabelle!A116*-1</f>
        <v>0.12368421052631579</v>
      </c>
      <c r="C115">
        <f t="shared" si="2"/>
        <v>1410</v>
      </c>
      <c r="D115" s="372">
        <f t="shared" si="3"/>
        <v>0.15</v>
      </c>
    </row>
    <row r="116" spans="1:4" x14ac:dyDescent="0.2">
      <c r="A116" s="10">
        <f>Grundtabelle!A117</f>
        <v>11500</v>
      </c>
      <c r="B116" s="13">
        <f>(Grundtabelle!B117-Grundtabelle!C117)/Grundtabelle!A117*-1</f>
        <v>0.12391304347826088</v>
      </c>
      <c r="C116">
        <f t="shared" si="2"/>
        <v>1425</v>
      </c>
      <c r="D116" s="372">
        <f t="shared" si="3"/>
        <v>0.15</v>
      </c>
    </row>
    <row r="117" spans="1:4" x14ac:dyDescent="0.2">
      <c r="A117" s="10">
        <f>Grundtabelle!A118</f>
        <v>11600</v>
      </c>
      <c r="B117" s="13">
        <f>(Grundtabelle!B118-Grundtabelle!C118)/Grundtabelle!A118*-1</f>
        <v>0.12413793103448276</v>
      </c>
      <c r="C117">
        <f t="shared" si="2"/>
        <v>1440</v>
      </c>
      <c r="D117" s="372">
        <f t="shared" si="3"/>
        <v>0.15</v>
      </c>
    </row>
    <row r="118" spans="1:4" x14ac:dyDescent="0.2">
      <c r="A118" s="10">
        <f>Grundtabelle!A119</f>
        <v>11700</v>
      </c>
      <c r="B118" s="13">
        <f>(Grundtabelle!B119-Grundtabelle!C119)/Grundtabelle!A119*-1</f>
        <v>0.12435897435897436</v>
      </c>
      <c r="C118">
        <f t="shared" si="2"/>
        <v>1455</v>
      </c>
      <c r="D118" s="372">
        <f t="shared" si="3"/>
        <v>0.15</v>
      </c>
    </row>
    <row r="119" spans="1:4" x14ac:dyDescent="0.2">
      <c r="A119" s="10">
        <f>Grundtabelle!A120</f>
        <v>11800</v>
      </c>
      <c r="B119" s="13">
        <f>(Grundtabelle!B120-Grundtabelle!C120)/Grundtabelle!A120*-1</f>
        <v>0.12457627118644068</v>
      </c>
      <c r="C119">
        <f t="shared" si="2"/>
        <v>1470</v>
      </c>
      <c r="D119" s="372">
        <f t="shared" si="3"/>
        <v>0.15</v>
      </c>
    </row>
    <row r="120" spans="1:4" x14ac:dyDescent="0.2">
      <c r="A120" s="10">
        <f>Grundtabelle!A121</f>
        <v>11900</v>
      </c>
      <c r="B120" s="13">
        <f>(Grundtabelle!B121-Grundtabelle!C121)/Grundtabelle!A121*-1</f>
        <v>0.12478991596638656</v>
      </c>
      <c r="C120">
        <f t="shared" si="2"/>
        <v>1485</v>
      </c>
      <c r="D120" s="372">
        <f t="shared" si="3"/>
        <v>0.15</v>
      </c>
    </row>
    <row r="121" spans="1:4" x14ac:dyDescent="0.2">
      <c r="A121" s="10">
        <f>Grundtabelle!A122</f>
        <v>12000</v>
      </c>
      <c r="B121" s="13">
        <f>(Grundtabelle!B122-Grundtabelle!C122)/Grundtabelle!A122*-1</f>
        <v>0.125</v>
      </c>
      <c r="C121">
        <f t="shared" si="2"/>
        <v>1500</v>
      </c>
      <c r="D121" s="372">
        <f t="shared" si="3"/>
        <v>0.15</v>
      </c>
    </row>
    <row r="122" spans="1:4" x14ac:dyDescent="0.2">
      <c r="A122" s="10">
        <f>Grundtabelle!A123</f>
        <v>12100</v>
      </c>
      <c r="B122" s="13">
        <f>(Grundtabelle!B123-Grundtabelle!C123)/Grundtabelle!A123*-1</f>
        <v>0.12520661157024793</v>
      </c>
      <c r="C122">
        <f t="shared" si="2"/>
        <v>1515</v>
      </c>
      <c r="D122" s="372">
        <f t="shared" si="3"/>
        <v>0.15</v>
      </c>
    </row>
    <row r="123" spans="1:4" x14ac:dyDescent="0.2">
      <c r="A123" s="10">
        <f>Grundtabelle!A124</f>
        <v>12200</v>
      </c>
      <c r="B123" s="13">
        <f>(Grundtabelle!B124-Grundtabelle!C124)/Grundtabelle!A124*-1</f>
        <v>0.12540983606557377</v>
      </c>
      <c r="C123">
        <f t="shared" si="2"/>
        <v>1530</v>
      </c>
      <c r="D123" s="372">
        <f t="shared" si="3"/>
        <v>0.15</v>
      </c>
    </row>
    <row r="124" spans="1:4" x14ac:dyDescent="0.2">
      <c r="A124" s="10">
        <f>Grundtabelle!A125</f>
        <v>12300</v>
      </c>
      <c r="B124" s="13">
        <f>(Grundtabelle!B125-Grundtabelle!C125)/Grundtabelle!A125*-1</f>
        <v>0.12560975609756098</v>
      </c>
      <c r="C124">
        <f t="shared" si="2"/>
        <v>1545</v>
      </c>
      <c r="D124" s="372">
        <f t="shared" si="3"/>
        <v>0.15</v>
      </c>
    </row>
    <row r="125" spans="1:4" x14ac:dyDescent="0.2">
      <c r="A125" s="10">
        <f>Grundtabelle!A126</f>
        <v>12400</v>
      </c>
      <c r="B125" s="13">
        <f>(Grundtabelle!B126-Grundtabelle!C126)/Grundtabelle!A126*-1</f>
        <v>0.12580645161290321</v>
      </c>
      <c r="C125">
        <f t="shared" si="2"/>
        <v>1559.9999999999998</v>
      </c>
      <c r="D125" s="372">
        <f t="shared" si="3"/>
        <v>0.14999999999999772</v>
      </c>
    </row>
    <row r="126" spans="1:4" x14ac:dyDescent="0.2">
      <c r="A126" s="10">
        <f>Grundtabelle!A127</f>
        <v>12500</v>
      </c>
      <c r="B126" s="13">
        <f>(Grundtabelle!B127-Grundtabelle!C127)/Grundtabelle!A127*-1</f>
        <v>0.126</v>
      </c>
      <c r="C126">
        <f t="shared" si="2"/>
        <v>1575</v>
      </c>
      <c r="D126" s="372">
        <f t="shared" si="3"/>
        <v>0.15000000000000227</v>
      </c>
    </row>
    <row r="127" spans="1:4" x14ac:dyDescent="0.2">
      <c r="A127" s="10">
        <f>Grundtabelle!A128</f>
        <v>12600</v>
      </c>
      <c r="B127" s="13">
        <f>(Grundtabelle!B128-Grundtabelle!C128)/Grundtabelle!A128*-1</f>
        <v>0.12619047619047619</v>
      </c>
      <c r="C127">
        <f t="shared" si="2"/>
        <v>1590</v>
      </c>
      <c r="D127" s="372">
        <f t="shared" si="3"/>
        <v>0.15</v>
      </c>
    </row>
    <row r="128" spans="1:4" x14ac:dyDescent="0.2">
      <c r="A128" s="10">
        <f>Grundtabelle!A129</f>
        <v>12700</v>
      </c>
      <c r="B128" s="13">
        <f>(Grundtabelle!B129-Grundtabelle!C129)/Grundtabelle!A129*-1</f>
        <v>0.12637795275590552</v>
      </c>
      <c r="C128">
        <f t="shared" si="2"/>
        <v>1605</v>
      </c>
      <c r="D128" s="372">
        <f t="shared" si="3"/>
        <v>0.15</v>
      </c>
    </row>
    <row r="129" spans="1:4" x14ac:dyDescent="0.2">
      <c r="A129" s="10">
        <f>Grundtabelle!A130</f>
        <v>12800</v>
      </c>
      <c r="B129" s="13">
        <f>(Grundtabelle!B130-Grundtabelle!C130)/Grundtabelle!A130*-1</f>
        <v>0.12656249999999999</v>
      </c>
      <c r="C129">
        <f t="shared" si="2"/>
        <v>1620</v>
      </c>
      <c r="D129" s="372">
        <f t="shared" si="3"/>
        <v>0.15</v>
      </c>
    </row>
    <row r="130" spans="1:4" x14ac:dyDescent="0.2">
      <c r="A130" s="10">
        <f>Grundtabelle!A131</f>
        <v>12900</v>
      </c>
      <c r="B130" s="13">
        <f>(Grundtabelle!B131-Grundtabelle!C131)/Grundtabelle!A131*-1</f>
        <v>0.12674418604651164</v>
      </c>
      <c r="C130">
        <f t="shared" si="2"/>
        <v>1635</v>
      </c>
      <c r="D130" s="372">
        <f t="shared" si="3"/>
        <v>0.15</v>
      </c>
    </row>
    <row r="131" spans="1:4" x14ac:dyDescent="0.2">
      <c r="A131" s="10">
        <f>Grundtabelle!A132</f>
        <v>13000</v>
      </c>
      <c r="B131" s="13">
        <f>(Grundtabelle!B132-Grundtabelle!C132)/Grundtabelle!A132*-1</f>
        <v>0.12692307692307692</v>
      </c>
      <c r="C131">
        <f t="shared" si="2"/>
        <v>1650</v>
      </c>
      <c r="D131" s="372">
        <f t="shared" si="3"/>
        <v>0.15</v>
      </c>
    </row>
    <row r="132" spans="1:4" x14ac:dyDescent="0.2">
      <c r="A132" s="10">
        <f>Grundtabelle!A133</f>
        <v>13100</v>
      </c>
      <c r="B132" s="13">
        <f>(Grundtabelle!B133-Grundtabelle!C133)/Grundtabelle!A133*-1</f>
        <v>0.12709923664122139</v>
      </c>
      <c r="C132">
        <f t="shared" si="2"/>
        <v>1665.0000000000002</v>
      </c>
      <c r="D132" s="372">
        <f t="shared" si="3"/>
        <v>0.15000000000000227</v>
      </c>
    </row>
    <row r="133" spans="1:4" x14ac:dyDescent="0.2">
      <c r="A133" s="10">
        <f>Grundtabelle!A134</f>
        <v>13200</v>
      </c>
      <c r="B133" s="13">
        <f>(Grundtabelle!B134-Grundtabelle!C134)/Grundtabelle!A134*-1</f>
        <v>0.12727272727272726</v>
      </c>
      <c r="C133">
        <f t="shared" si="2"/>
        <v>1679.9999999999998</v>
      </c>
      <c r="D133" s="372">
        <f t="shared" si="3"/>
        <v>0.14999999999999544</v>
      </c>
    </row>
    <row r="134" spans="1:4" x14ac:dyDescent="0.2">
      <c r="A134" s="10">
        <f>Grundtabelle!A135</f>
        <v>13300</v>
      </c>
      <c r="B134" s="13">
        <f>(Grundtabelle!B135-Grundtabelle!C135)/Grundtabelle!A135*-1</f>
        <v>0.12744360902255639</v>
      </c>
      <c r="C134">
        <f t="shared" si="2"/>
        <v>1695</v>
      </c>
      <c r="D134" s="372">
        <f t="shared" si="3"/>
        <v>0.15000000000000227</v>
      </c>
    </row>
    <row r="135" spans="1:4" x14ac:dyDescent="0.2">
      <c r="A135" s="10">
        <f>Grundtabelle!A136</f>
        <v>13400</v>
      </c>
      <c r="B135" s="13">
        <f>(Grundtabelle!B136-Grundtabelle!C136)/Grundtabelle!A136*-1</f>
        <v>0.12761194029850748</v>
      </c>
      <c r="C135">
        <f t="shared" ref="C135:C198" si="4">B135*A135</f>
        <v>1710.0000000000002</v>
      </c>
      <c r="D135" s="372">
        <f t="shared" ref="D135:D198" si="5">(C135-C134)/(A135-A134)</f>
        <v>0.15000000000000227</v>
      </c>
    </row>
    <row r="136" spans="1:4" x14ac:dyDescent="0.2">
      <c r="A136" s="10">
        <f>Grundtabelle!A137</f>
        <v>13500</v>
      </c>
      <c r="B136" s="13">
        <f>(Grundtabelle!B137-Grundtabelle!C137)/Grundtabelle!A137*-1</f>
        <v>0.12777777777777777</v>
      </c>
      <c r="C136">
        <f t="shared" si="4"/>
        <v>1724.9999999999998</v>
      </c>
      <c r="D136" s="372">
        <f t="shared" si="5"/>
        <v>0.14999999999999544</v>
      </c>
    </row>
    <row r="137" spans="1:4" x14ac:dyDescent="0.2">
      <c r="A137" s="10">
        <f>Grundtabelle!A138</f>
        <v>13600</v>
      </c>
      <c r="B137" s="13">
        <f>(Grundtabelle!B138-Grundtabelle!C138)/Grundtabelle!A138*-1</f>
        <v>0.12794117647058822</v>
      </c>
      <c r="C137">
        <f t="shared" si="4"/>
        <v>1739.9999999999998</v>
      </c>
      <c r="D137" s="372">
        <f t="shared" si="5"/>
        <v>0.15</v>
      </c>
    </row>
    <row r="138" spans="1:4" x14ac:dyDescent="0.2">
      <c r="A138" s="10">
        <f>Grundtabelle!A139</f>
        <v>13700</v>
      </c>
      <c r="B138" s="13">
        <f>(Grundtabelle!B139-Grundtabelle!C139)/Grundtabelle!A139*-1</f>
        <v>0.12810218978102189</v>
      </c>
      <c r="C138">
        <f t="shared" si="4"/>
        <v>1755</v>
      </c>
      <c r="D138" s="372">
        <f t="shared" si="5"/>
        <v>0.15000000000000227</v>
      </c>
    </row>
    <row r="139" spans="1:4" x14ac:dyDescent="0.2">
      <c r="A139" s="10">
        <f>Grundtabelle!A140</f>
        <v>13800</v>
      </c>
      <c r="B139" s="13">
        <f>(Grundtabelle!B140-Grundtabelle!C140)/Grundtabelle!A140*-1</f>
        <v>0.1282608695652174</v>
      </c>
      <c r="C139">
        <f t="shared" si="4"/>
        <v>1770.0000000000002</v>
      </c>
      <c r="D139" s="372">
        <f t="shared" si="5"/>
        <v>0.15000000000000227</v>
      </c>
    </row>
    <row r="140" spans="1:4" x14ac:dyDescent="0.2">
      <c r="A140" s="10">
        <f>Grundtabelle!A141</f>
        <v>13900</v>
      </c>
      <c r="B140" s="13">
        <f>(Grundtabelle!B141-Grundtabelle!C141)/Grundtabelle!A141*-1</f>
        <v>0.12841726618705035</v>
      </c>
      <c r="C140">
        <f t="shared" si="4"/>
        <v>1784.9999999999998</v>
      </c>
      <c r="D140" s="372">
        <f t="shared" si="5"/>
        <v>0.14999999999999544</v>
      </c>
    </row>
    <row r="141" spans="1:4" x14ac:dyDescent="0.2">
      <c r="A141" s="10">
        <f>Grundtabelle!A142</f>
        <v>14000</v>
      </c>
      <c r="B141" s="13">
        <f>(Grundtabelle!B142-Grundtabelle!C142)/Grundtabelle!A142*-1</f>
        <v>0.12857142857142856</v>
      </c>
      <c r="C141">
        <f t="shared" si="4"/>
        <v>1799.9999999999998</v>
      </c>
      <c r="D141" s="372">
        <f t="shared" si="5"/>
        <v>0.15</v>
      </c>
    </row>
    <row r="142" spans="1:4" x14ac:dyDescent="0.2">
      <c r="A142" s="10">
        <f>Grundtabelle!A143</f>
        <v>14100</v>
      </c>
      <c r="B142" s="13">
        <f>(Grundtabelle!B143-Grundtabelle!C143)/Grundtabelle!A143*-1</f>
        <v>0.12872340425531914</v>
      </c>
      <c r="C142">
        <f t="shared" si="4"/>
        <v>1814.9999999999998</v>
      </c>
      <c r="D142" s="372">
        <f t="shared" si="5"/>
        <v>0.15</v>
      </c>
    </row>
    <row r="143" spans="1:4" x14ac:dyDescent="0.2">
      <c r="A143" s="10">
        <f>Grundtabelle!A144</f>
        <v>14200</v>
      </c>
      <c r="B143" s="13">
        <f>(Grundtabelle!B144-Grundtabelle!C144)/Grundtabelle!A144*-1</f>
        <v>0.12887323943661971</v>
      </c>
      <c r="C143">
        <f t="shared" si="4"/>
        <v>1830</v>
      </c>
      <c r="D143" s="372">
        <f t="shared" si="5"/>
        <v>0.15000000000000227</v>
      </c>
    </row>
    <row r="144" spans="1:4" x14ac:dyDescent="0.2">
      <c r="A144" s="10">
        <f>Grundtabelle!A145</f>
        <v>14300</v>
      </c>
      <c r="B144" s="13">
        <f>(Grundtabelle!B145-Grundtabelle!C145)/Grundtabelle!A145*-1</f>
        <v>0.12902097902097903</v>
      </c>
      <c r="C144">
        <f t="shared" si="4"/>
        <v>1845.0000000000002</v>
      </c>
      <c r="D144" s="372">
        <f t="shared" si="5"/>
        <v>0.15000000000000227</v>
      </c>
    </row>
    <row r="145" spans="1:4" x14ac:dyDescent="0.2">
      <c r="A145" s="10">
        <f>Grundtabelle!A146</f>
        <v>14400</v>
      </c>
      <c r="B145" s="13">
        <f>(Grundtabelle!B146-Grundtabelle!C146)/Grundtabelle!A146*-1</f>
        <v>0.12916666666666668</v>
      </c>
      <c r="C145">
        <f t="shared" si="4"/>
        <v>1860.0000000000002</v>
      </c>
      <c r="D145" s="372">
        <f t="shared" si="5"/>
        <v>0.15</v>
      </c>
    </row>
    <row r="146" spans="1:4" x14ac:dyDescent="0.2">
      <c r="A146" s="10">
        <f>Grundtabelle!A147</f>
        <v>14500</v>
      </c>
      <c r="B146" s="13">
        <f>(Grundtabelle!B147-Grundtabelle!C147)/Grundtabelle!A147*-1</f>
        <v>0.12931034482758622</v>
      </c>
      <c r="C146">
        <f t="shared" si="4"/>
        <v>1875.0000000000002</v>
      </c>
      <c r="D146" s="372">
        <f t="shared" si="5"/>
        <v>0.15</v>
      </c>
    </row>
    <row r="147" spans="1:4" x14ac:dyDescent="0.2">
      <c r="A147" s="10">
        <f>Grundtabelle!A148</f>
        <v>14600</v>
      </c>
      <c r="B147" s="13">
        <f>(Grundtabelle!B148-Grundtabelle!C148)/Grundtabelle!A148*-1</f>
        <v>0.12945205479452054</v>
      </c>
      <c r="C147">
        <f t="shared" si="4"/>
        <v>1890</v>
      </c>
      <c r="D147" s="372">
        <f t="shared" si="5"/>
        <v>0.14999999999999772</v>
      </c>
    </row>
    <row r="148" spans="1:4" x14ac:dyDescent="0.2">
      <c r="A148" s="10">
        <f>Grundtabelle!A149</f>
        <v>14700</v>
      </c>
      <c r="B148" s="13">
        <f>(Grundtabelle!B149-Grundtabelle!C149)/Grundtabelle!A149*-1</f>
        <v>0.12959183673469388</v>
      </c>
      <c r="C148">
        <f t="shared" si="4"/>
        <v>1905</v>
      </c>
      <c r="D148" s="372">
        <f t="shared" si="5"/>
        <v>0.15</v>
      </c>
    </row>
    <row r="149" spans="1:4" x14ac:dyDescent="0.2">
      <c r="A149" s="10">
        <f>Grundtabelle!A150</f>
        <v>14800</v>
      </c>
      <c r="B149" s="13">
        <f>(Grundtabelle!B150-Grundtabelle!C150)/Grundtabelle!A150*-1</f>
        <v>0.12972972972972974</v>
      </c>
      <c r="C149">
        <f t="shared" si="4"/>
        <v>1920</v>
      </c>
      <c r="D149" s="372">
        <f t="shared" si="5"/>
        <v>0.15</v>
      </c>
    </row>
    <row r="150" spans="1:4" x14ac:dyDescent="0.2">
      <c r="A150" s="10">
        <f>Grundtabelle!A151</f>
        <v>14900</v>
      </c>
      <c r="B150" s="13">
        <f>(Grundtabelle!B151-Grundtabelle!C151)/Grundtabelle!A151*-1</f>
        <v>0.12986577181208053</v>
      </c>
      <c r="C150">
        <f t="shared" si="4"/>
        <v>1935</v>
      </c>
      <c r="D150" s="372">
        <f t="shared" si="5"/>
        <v>0.15</v>
      </c>
    </row>
    <row r="151" spans="1:4" x14ac:dyDescent="0.2">
      <c r="A151" s="10">
        <f>Grundtabelle!A152</f>
        <v>15000</v>
      </c>
      <c r="B151" s="13">
        <f>(Grundtabelle!B152-Grundtabelle!C152)/Grundtabelle!A152*-1</f>
        <v>0.13</v>
      </c>
      <c r="C151">
        <f t="shared" si="4"/>
        <v>1950</v>
      </c>
      <c r="D151" s="372">
        <f t="shared" si="5"/>
        <v>0.15</v>
      </c>
    </row>
    <row r="152" spans="1:4" x14ac:dyDescent="0.2">
      <c r="A152" s="10">
        <f>Grundtabelle!A153</f>
        <v>15100</v>
      </c>
      <c r="B152" s="13">
        <f>(Grundtabelle!B153-Grundtabelle!C153)/Grundtabelle!A153*-1</f>
        <v>0.13013245033112583</v>
      </c>
      <c r="C152">
        <f t="shared" si="4"/>
        <v>1965</v>
      </c>
      <c r="D152" s="372">
        <f t="shared" si="5"/>
        <v>0.15</v>
      </c>
    </row>
    <row r="153" spans="1:4" x14ac:dyDescent="0.2">
      <c r="A153" s="10">
        <f>Grundtabelle!A154</f>
        <v>15200</v>
      </c>
      <c r="B153" s="13">
        <f>(Grundtabelle!B154-Grundtabelle!C154)/Grundtabelle!A154*-1</f>
        <v>0.13026315789473683</v>
      </c>
      <c r="C153">
        <f t="shared" si="4"/>
        <v>1979.9999999999998</v>
      </c>
      <c r="D153" s="372">
        <f t="shared" si="5"/>
        <v>0.14999999999999772</v>
      </c>
    </row>
    <row r="154" spans="1:4" x14ac:dyDescent="0.2">
      <c r="A154" s="10">
        <f>Grundtabelle!A155</f>
        <v>15300</v>
      </c>
      <c r="B154" s="13">
        <f>(Grundtabelle!B155-Grundtabelle!C155)/Grundtabelle!A155*-1</f>
        <v>0.13039215686274511</v>
      </c>
      <c r="C154">
        <f t="shared" si="4"/>
        <v>1995.0000000000002</v>
      </c>
      <c r="D154" s="372">
        <f t="shared" si="5"/>
        <v>0.15000000000000455</v>
      </c>
    </row>
    <row r="155" spans="1:4" x14ac:dyDescent="0.2">
      <c r="A155" s="10">
        <f>Grundtabelle!A156</f>
        <v>15400</v>
      </c>
      <c r="B155" s="13">
        <f>(Grundtabelle!B156-Grundtabelle!C156)/Grundtabelle!A156*-1</f>
        <v>0.13051948051948051</v>
      </c>
      <c r="C155">
        <f t="shared" si="4"/>
        <v>2009.9999999999998</v>
      </c>
      <c r="D155" s="372">
        <f t="shared" si="5"/>
        <v>0.14999999999999544</v>
      </c>
    </row>
    <row r="156" spans="1:4" x14ac:dyDescent="0.2">
      <c r="A156" s="10">
        <f>Grundtabelle!A157</f>
        <v>15500</v>
      </c>
      <c r="B156" s="13">
        <f>(Grundtabelle!B157-Grundtabelle!C157)/Grundtabelle!A157*-1</f>
        <v>0.13064516129032258</v>
      </c>
      <c r="C156">
        <f t="shared" si="4"/>
        <v>2025</v>
      </c>
      <c r="D156" s="372">
        <f t="shared" si="5"/>
        <v>0.15000000000000227</v>
      </c>
    </row>
    <row r="157" spans="1:4" x14ac:dyDescent="0.2">
      <c r="A157" s="10">
        <f>Grundtabelle!A158</f>
        <v>15600</v>
      </c>
      <c r="B157" s="13">
        <f>(Grundtabelle!B158-Grundtabelle!C158)/Grundtabelle!A158*-1</f>
        <v>0.13076923076923078</v>
      </c>
      <c r="C157">
        <f t="shared" si="4"/>
        <v>2040</v>
      </c>
      <c r="D157" s="372">
        <f t="shared" si="5"/>
        <v>0.15</v>
      </c>
    </row>
    <row r="158" spans="1:4" x14ac:dyDescent="0.2">
      <c r="A158" s="10">
        <f>Grundtabelle!A159</f>
        <v>15700</v>
      </c>
      <c r="B158" s="13">
        <f>(Grundtabelle!B159-Grundtabelle!C159)/Grundtabelle!A159*-1</f>
        <v>0.13089171974522293</v>
      </c>
      <c r="C158">
        <f t="shared" si="4"/>
        <v>2055</v>
      </c>
      <c r="D158" s="372">
        <f t="shared" si="5"/>
        <v>0.15</v>
      </c>
    </row>
    <row r="159" spans="1:4" x14ac:dyDescent="0.2">
      <c r="A159" s="10">
        <f>Grundtabelle!A160</f>
        <v>15800</v>
      </c>
      <c r="B159" s="13">
        <f>(Grundtabelle!B160-Grundtabelle!C160)/Grundtabelle!A160*-1</f>
        <v>0.13101265822784811</v>
      </c>
      <c r="C159">
        <f t="shared" si="4"/>
        <v>2070</v>
      </c>
      <c r="D159" s="372">
        <f t="shared" si="5"/>
        <v>0.15</v>
      </c>
    </row>
    <row r="160" spans="1:4" x14ac:dyDescent="0.2">
      <c r="A160" s="10">
        <f>Grundtabelle!A161</f>
        <v>15900</v>
      </c>
      <c r="B160" s="13">
        <f>(Grundtabelle!B161-Grundtabelle!C161)/Grundtabelle!A161*-1</f>
        <v>0.13113207547169811</v>
      </c>
      <c r="C160">
        <f t="shared" si="4"/>
        <v>2085</v>
      </c>
      <c r="D160" s="372">
        <f t="shared" si="5"/>
        <v>0.15</v>
      </c>
    </row>
    <row r="161" spans="1:4" x14ac:dyDescent="0.2">
      <c r="A161" s="10">
        <f>Grundtabelle!A162</f>
        <v>16000</v>
      </c>
      <c r="B161" s="13">
        <f>(Grundtabelle!B162-Grundtabelle!C162)/Grundtabelle!A162*-1</f>
        <v>0.13125000000000001</v>
      </c>
      <c r="C161">
        <f t="shared" si="4"/>
        <v>2100</v>
      </c>
      <c r="D161" s="372">
        <f t="shared" si="5"/>
        <v>0.15</v>
      </c>
    </row>
    <row r="162" spans="1:4" x14ac:dyDescent="0.2">
      <c r="A162" s="10">
        <f>Grundtabelle!A163</f>
        <v>16100</v>
      </c>
      <c r="B162" s="13">
        <f>(Grundtabelle!B163-Grundtabelle!C163)/Grundtabelle!A163*-1</f>
        <v>0.13136645962732918</v>
      </c>
      <c r="C162">
        <f t="shared" si="4"/>
        <v>2115</v>
      </c>
      <c r="D162" s="372">
        <f t="shared" si="5"/>
        <v>0.15</v>
      </c>
    </row>
    <row r="163" spans="1:4" x14ac:dyDescent="0.2">
      <c r="A163" s="10">
        <f>Grundtabelle!A164</f>
        <v>16200</v>
      </c>
      <c r="B163" s="13">
        <f>(Grundtabelle!B164-Grundtabelle!C164)/Grundtabelle!A164*-1</f>
        <v>0.13148148148148148</v>
      </c>
      <c r="C163">
        <f t="shared" si="4"/>
        <v>2130</v>
      </c>
      <c r="D163" s="372">
        <f t="shared" si="5"/>
        <v>0.15</v>
      </c>
    </row>
    <row r="164" spans="1:4" x14ac:dyDescent="0.2">
      <c r="A164" s="10">
        <f>Grundtabelle!A165</f>
        <v>16300</v>
      </c>
      <c r="B164" s="13">
        <f>(Grundtabelle!B165-Grundtabelle!C165)/Grundtabelle!A165*-1</f>
        <v>0.13159509202453987</v>
      </c>
      <c r="C164">
        <f t="shared" si="4"/>
        <v>2145</v>
      </c>
      <c r="D164" s="372">
        <f t="shared" si="5"/>
        <v>0.15</v>
      </c>
    </row>
    <row r="165" spans="1:4" x14ac:dyDescent="0.2">
      <c r="A165" s="10">
        <f>Grundtabelle!A166</f>
        <v>16400</v>
      </c>
      <c r="B165" s="13">
        <f>(Grundtabelle!B166-Grundtabelle!C166)/Grundtabelle!A166*-1</f>
        <v>0.13170731707317074</v>
      </c>
      <c r="C165">
        <f t="shared" si="4"/>
        <v>2160</v>
      </c>
      <c r="D165" s="372">
        <f t="shared" si="5"/>
        <v>0.15</v>
      </c>
    </row>
    <row r="166" spans="1:4" x14ac:dyDescent="0.2">
      <c r="A166" s="10">
        <f>Grundtabelle!A167</f>
        <v>16500</v>
      </c>
      <c r="B166" s="13">
        <f>(Grundtabelle!B167-Grundtabelle!C167)/Grundtabelle!A167*-1</f>
        <v>0.13181818181818181</v>
      </c>
      <c r="C166">
        <f t="shared" si="4"/>
        <v>2175</v>
      </c>
      <c r="D166" s="372">
        <f t="shared" si="5"/>
        <v>0.15</v>
      </c>
    </row>
    <row r="167" spans="1:4" x14ac:dyDescent="0.2">
      <c r="A167" s="10">
        <f>Grundtabelle!A168</f>
        <v>16600</v>
      </c>
      <c r="B167" s="13">
        <f>(Grundtabelle!B168-Grundtabelle!C168)/Grundtabelle!A168*-1</f>
        <v>0.13192771084337349</v>
      </c>
      <c r="C167">
        <f t="shared" si="4"/>
        <v>2190</v>
      </c>
      <c r="D167" s="372">
        <f t="shared" si="5"/>
        <v>0.15</v>
      </c>
    </row>
    <row r="168" spans="1:4" x14ac:dyDescent="0.2">
      <c r="A168" s="10">
        <f>Grundtabelle!A169</f>
        <v>16700</v>
      </c>
      <c r="B168" s="13">
        <f>(Grundtabelle!B169-Grundtabelle!C169)/Grundtabelle!A169*-1</f>
        <v>0.13203592814371257</v>
      </c>
      <c r="C168">
        <f t="shared" si="4"/>
        <v>2205</v>
      </c>
      <c r="D168" s="372">
        <f t="shared" si="5"/>
        <v>0.15</v>
      </c>
    </row>
    <row r="169" spans="1:4" x14ac:dyDescent="0.2">
      <c r="A169" s="10">
        <f>Grundtabelle!A170</f>
        <v>16800</v>
      </c>
      <c r="B169" s="13">
        <f>(Grundtabelle!B170-Grundtabelle!C170)/Grundtabelle!A170*-1</f>
        <v>0.13214285714285715</v>
      </c>
      <c r="C169">
        <f t="shared" si="4"/>
        <v>2220</v>
      </c>
      <c r="D169" s="372">
        <f t="shared" si="5"/>
        <v>0.15</v>
      </c>
    </row>
    <row r="170" spans="1:4" x14ac:dyDescent="0.2">
      <c r="A170" s="10">
        <f>Grundtabelle!A171</f>
        <v>16900</v>
      </c>
      <c r="B170" s="13">
        <f>(Grundtabelle!B171-Grundtabelle!C171)/Grundtabelle!A171*-1</f>
        <v>0.13224852071005916</v>
      </c>
      <c r="C170">
        <f t="shared" si="4"/>
        <v>2235</v>
      </c>
      <c r="D170" s="372">
        <f t="shared" si="5"/>
        <v>0.15</v>
      </c>
    </row>
    <row r="171" spans="1:4" x14ac:dyDescent="0.2">
      <c r="A171" s="10">
        <f>Grundtabelle!A172</f>
        <v>17000</v>
      </c>
      <c r="B171" s="13">
        <f>(Grundtabelle!B172-Grundtabelle!C172)/Grundtabelle!A172*-1</f>
        <v>0.13235294117647059</v>
      </c>
      <c r="C171">
        <f t="shared" si="4"/>
        <v>2250</v>
      </c>
      <c r="D171" s="372">
        <f t="shared" si="5"/>
        <v>0.15</v>
      </c>
    </row>
    <row r="172" spans="1:4" x14ac:dyDescent="0.2">
      <c r="A172" s="10">
        <f>Grundtabelle!A173</f>
        <v>17100</v>
      </c>
      <c r="B172" s="13">
        <f>(Grundtabelle!B173-Grundtabelle!C173)/Grundtabelle!A173*-1</f>
        <v>0.13245614035087719</v>
      </c>
      <c r="C172">
        <f t="shared" si="4"/>
        <v>2265</v>
      </c>
      <c r="D172" s="372">
        <f t="shared" si="5"/>
        <v>0.15</v>
      </c>
    </row>
    <row r="173" spans="1:4" x14ac:dyDescent="0.2">
      <c r="A173" s="10">
        <f>Grundtabelle!A174</f>
        <v>17200</v>
      </c>
      <c r="B173" s="13">
        <f>(Grundtabelle!B174-Grundtabelle!C174)/Grundtabelle!A174*-1</f>
        <v>0.13255813953488371</v>
      </c>
      <c r="C173">
        <f t="shared" si="4"/>
        <v>2280</v>
      </c>
      <c r="D173" s="372">
        <f t="shared" si="5"/>
        <v>0.15</v>
      </c>
    </row>
    <row r="174" spans="1:4" x14ac:dyDescent="0.2">
      <c r="A174" s="10">
        <f>Grundtabelle!A175</f>
        <v>17300</v>
      </c>
      <c r="B174" s="13">
        <f>(Grundtabelle!B175-Grundtabelle!C175)/Grundtabelle!A175*-1</f>
        <v>0.13265895953757226</v>
      </c>
      <c r="C174">
        <f t="shared" si="4"/>
        <v>2295</v>
      </c>
      <c r="D174" s="372">
        <f t="shared" si="5"/>
        <v>0.15</v>
      </c>
    </row>
    <row r="175" spans="1:4" x14ac:dyDescent="0.2">
      <c r="A175" s="10">
        <f>Grundtabelle!A176</f>
        <v>17400</v>
      </c>
      <c r="B175" s="13">
        <f>(Grundtabelle!B176-Grundtabelle!C176)/Grundtabelle!A176*-1</f>
        <v>0.13275862068965516</v>
      </c>
      <c r="C175">
        <f t="shared" si="4"/>
        <v>2310</v>
      </c>
      <c r="D175" s="372">
        <f t="shared" si="5"/>
        <v>0.15</v>
      </c>
    </row>
    <row r="176" spans="1:4" x14ac:dyDescent="0.2">
      <c r="A176" s="10">
        <f>Grundtabelle!A177</f>
        <v>17500</v>
      </c>
      <c r="B176" s="13">
        <f>(Grundtabelle!B177-Grundtabelle!C177)/Grundtabelle!A177*-1</f>
        <v>0.13285714285714287</v>
      </c>
      <c r="C176">
        <f t="shared" si="4"/>
        <v>2325</v>
      </c>
      <c r="D176" s="372">
        <f t="shared" si="5"/>
        <v>0.15</v>
      </c>
    </row>
    <row r="177" spans="1:4" x14ac:dyDescent="0.2">
      <c r="A177" s="10">
        <f>Grundtabelle!A178</f>
        <v>17600</v>
      </c>
      <c r="B177" s="13">
        <f>(Grundtabelle!B178-Grundtabelle!C178)/Grundtabelle!A178*-1</f>
        <v>0.13295454545454546</v>
      </c>
      <c r="C177">
        <f t="shared" si="4"/>
        <v>2340</v>
      </c>
      <c r="D177" s="372">
        <f t="shared" si="5"/>
        <v>0.15</v>
      </c>
    </row>
    <row r="178" spans="1:4" x14ac:dyDescent="0.2">
      <c r="A178" s="10">
        <f>Grundtabelle!A179</f>
        <v>17700</v>
      </c>
      <c r="B178" s="13">
        <f>(Grundtabelle!B179-Grundtabelle!C179)/Grundtabelle!A179*-1</f>
        <v>0.13305084745762713</v>
      </c>
      <c r="C178">
        <f t="shared" si="4"/>
        <v>2355</v>
      </c>
      <c r="D178" s="372">
        <f t="shared" si="5"/>
        <v>0.15</v>
      </c>
    </row>
    <row r="179" spans="1:4" x14ac:dyDescent="0.2">
      <c r="A179" s="10">
        <f>Grundtabelle!A180</f>
        <v>17800</v>
      </c>
      <c r="B179" s="13">
        <f>(Grundtabelle!B180-Grundtabelle!C180)/Grundtabelle!A180*-1</f>
        <v>0.13314606741573035</v>
      </c>
      <c r="C179">
        <f t="shared" si="4"/>
        <v>2370</v>
      </c>
      <c r="D179" s="372">
        <f t="shared" si="5"/>
        <v>0.15</v>
      </c>
    </row>
    <row r="180" spans="1:4" x14ac:dyDescent="0.2">
      <c r="A180" s="10">
        <f>Grundtabelle!A181</f>
        <v>17900</v>
      </c>
      <c r="B180" s="13">
        <f>(Grundtabelle!B181-Grundtabelle!C181)/Grundtabelle!A181*-1</f>
        <v>0.13324022346368716</v>
      </c>
      <c r="C180">
        <f t="shared" si="4"/>
        <v>2385</v>
      </c>
      <c r="D180" s="372">
        <f t="shared" si="5"/>
        <v>0.15</v>
      </c>
    </row>
    <row r="181" spans="1:4" x14ac:dyDescent="0.2">
      <c r="A181" s="10">
        <f>Grundtabelle!A182</f>
        <v>18000</v>
      </c>
      <c r="B181" s="13">
        <f>(Grundtabelle!B182-Grundtabelle!C182)/Grundtabelle!A182*-1</f>
        <v>0.13333333333333333</v>
      </c>
      <c r="C181">
        <f t="shared" si="4"/>
        <v>2400</v>
      </c>
      <c r="D181" s="372">
        <f t="shared" si="5"/>
        <v>0.15</v>
      </c>
    </row>
    <row r="182" spans="1:4" x14ac:dyDescent="0.2">
      <c r="A182" s="10">
        <f>Grundtabelle!A183</f>
        <v>18100</v>
      </c>
      <c r="B182" s="13">
        <f>(Grundtabelle!B183-Grundtabelle!C183)/Grundtabelle!A183*-1</f>
        <v>0.13342541436464089</v>
      </c>
      <c r="C182">
        <f t="shared" si="4"/>
        <v>2415</v>
      </c>
      <c r="D182" s="372">
        <f t="shared" si="5"/>
        <v>0.15</v>
      </c>
    </row>
    <row r="183" spans="1:4" x14ac:dyDescent="0.2">
      <c r="A183" s="10">
        <f>Grundtabelle!A184</f>
        <v>18200</v>
      </c>
      <c r="B183" s="13">
        <f>(Grundtabelle!B184-Grundtabelle!C184)/Grundtabelle!A184*-1</f>
        <v>0.13351648351648351</v>
      </c>
      <c r="C183">
        <f t="shared" si="4"/>
        <v>2430</v>
      </c>
      <c r="D183" s="372">
        <f t="shared" si="5"/>
        <v>0.15</v>
      </c>
    </row>
    <row r="184" spans="1:4" x14ac:dyDescent="0.2">
      <c r="A184" s="10">
        <f>Grundtabelle!A185</f>
        <v>18300</v>
      </c>
      <c r="B184" s="13">
        <f>(Grundtabelle!B185-Grundtabelle!C185)/Grundtabelle!A185*-1</f>
        <v>0.13360655737704918</v>
      </c>
      <c r="C184">
        <f t="shared" si="4"/>
        <v>2445</v>
      </c>
      <c r="D184" s="372">
        <f t="shared" si="5"/>
        <v>0.15</v>
      </c>
    </row>
    <row r="185" spans="1:4" x14ac:dyDescent="0.2">
      <c r="A185" s="10">
        <f>Grundtabelle!A186</f>
        <v>18400</v>
      </c>
      <c r="B185" s="13">
        <f>(Grundtabelle!B186-Grundtabelle!C186)/Grundtabelle!A186*-1</f>
        <v>0.13369565217391305</v>
      </c>
      <c r="C185">
        <f t="shared" si="4"/>
        <v>2460</v>
      </c>
      <c r="D185" s="372">
        <f t="shared" si="5"/>
        <v>0.15</v>
      </c>
    </row>
    <row r="186" spans="1:4" x14ac:dyDescent="0.2">
      <c r="A186" s="10">
        <f>Grundtabelle!A187</f>
        <v>18500</v>
      </c>
      <c r="B186" s="13">
        <f>(Grundtabelle!B187-Grundtabelle!C187)/Grundtabelle!A187*-1</f>
        <v>0.13378378378378378</v>
      </c>
      <c r="C186">
        <f t="shared" si="4"/>
        <v>2475</v>
      </c>
      <c r="D186" s="372">
        <f t="shared" si="5"/>
        <v>0.15</v>
      </c>
    </row>
    <row r="187" spans="1:4" x14ac:dyDescent="0.2">
      <c r="A187" s="10">
        <f>Grundtabelle!A188</f>
        <v>18600</v>
      </c>
      <c r="B187" s="13">
        <f>(Grundtabelle!B188-Grundtabelle!C188)/Grundtabelle!A188*-1</f>
        <v>0.13387096774193549</v>
      </c>
      <c r="C187">
        <f t="shared" si="4"/>
        <v>2490</v>
      </c>
      <c r="D187" s="372">
        <f t="shared" si="5"/>
        <v>0.15</v>
      </c>
    </row>
    <row r="188" spans="1:4" x14ac:dyDescent="0.2">
      <c r="A188" s="10">
        <f>Grundtabelle!A189</f>
        <v>18700</v>
      </c>
      <c r="B188" s="13">
        <f>(Grundtabelle!B189-Grundtabelle!C189)/Grundtabelle!A189*-1</f>
        <v>0.13395721925133691</v>
      </c>
      <c r="C188">
        <f t="shared" si="4"/>
        <v>2505.0000000000005</v>
      </c>
      <c r="D188" s="372">
        <f t="shared" si="5"/>
        <v>0.15000000000000455</v>
      </c>
    </row>
    <row r="189" spans="1:4" x14ac:dyDescent="0.2">
      <c r="A189" s="10">
        <f>Grundtabelle!A190</f>
        <v>18800</v>
      </c>
      <c r="B189" s="13">
        <f>(Grundtabelle!B190-Grundtabelle!C190)/Grundtabelle!A190*-1</f>
        <v>0.13404255319148936</v>
      </c>
      <c r="C189">
        <f t="shared" si="4"/>
        <v>2520</v>
      </c>
      <c r="D189" s="372">
        <f t="shared" si="5"/>
        <v>0.14999999999999544</v>
      </c>
    </row>
    <row r="190" spans="1:4" x14ac:dyDescent="0.2">
      <c r="A190" s="10">
        <f>Grundtabelle!A191</f>
        <v>18900</v>
      </c>
      <c r="B190" s="13">
        <f>(Grundtabelle!B191-Grundtabelle!C191)/Grundtabelle!A191*-1</f>
        <v>0.13412698412698412</v>
      </c>
      <c r="C190">
        <f t="shared" si="4"/>
        <v>2535</v>
      </c>
      <c r="D190" s="372">
        <f t="shared" si="5"/>
        <v>0.15</v>
      </c>
    </row>
    <row r="191" spans="1:4" x14ac:dyDescent="0.2">
      <c r="A191" s="10">
        <f>Grundtabelle!A192</f>
        <v>19000</v>
      </c>
      <c r="B191" s="13">
        <f>(Grundtabelle!B192-Grundtabelle!C192)/Grundtabelle!A192*-1</f>
        <v>0.13421052631578947</v>
      </c>
      <c r="C191">
        <f t="shared" si="4"/>
        <v>2550</v>
      </c>
      <c r="D191" s="372">
        <f t="shared" si="5"/>
        <v>0.15</v>
      </c>
    </row>
    <row r="192" spans="1:4" x14ac:dyDescent="0.2">
      <c r="A192" s="10">
        <f>Grundtabelle!A193</f>
        <v>19100</v>
      </c>
      <c r="B192" s="13">
        <f>(Grundtabelle!B193-Grundtabelle!C193)/Grundtabelle!A193*-1</f>
        <v>0.13429319371727749</v>
      </c>
      <c r="C192">
        <f t="shared" si="4"/>
        <v>2565</v>
      </c>
      <c r="D192" s="372">
        <f t="shared" si="5"/>
        <v>0.15</v>
      </c>
    </row>
    <row r="193" spans="1:4" x14ac:dyDescent="0.2">
      <c r="A193" s="10">
        <f>Grundtabelle!A194</f>
        <v>19200</v>
      </c>
      <c r="B193" s="13">
        <f>(Grundtabelle!B194-Grundtabelle!C194)/Grundtabelle!A194*-1</f>
        <v>0.13437499999999999</v>
      </c>
      <c r="C193">
        <f t="shared" si="4"/>
        <v>2580</v>
      </c>
      <c r="D193" s="372">
        <f t="shared" si="5"/>
        <v>0.15</v>
      </c>
    </row>
    <row r="194" spans="1:4" x14ac:dyDescent="0.2">
      <c r="A194" s="10">
        <f>Grundtabelle!A195</f>
        <v>19300</v>
      </c>
      <c r="B194" s="13">
        <f>(Grundtabelle!B195-Grundtabelle!C195)/Grundtabelle!A195*-1</f>
        <v>0.13445595854922279</v>
      </c>
      <c r="C194">
        <f t="shared" si="4"/>
        <v>2595</v>
      </c>
      <c r="D194" s="372">
        <f t="shared" si="5"/>
        <v>0.15</v>
      </c>
    </row>
    <row r="195" spans="1:4" x14ac:dyDescent="0.2">
      <c r="A195" s="10">
        <f>Grundtabelle!A196</f>
        <v>19400</v>
      </c>
      <c r="B195" s="13">
        <f>(Grundtabelle!B196-Grundtabelle!C196)/Grundtabelle!A196*-1</f>
        <v>0.1345360824742268</v>
      </c>
      <c r="C195">
        <f t="shared" si="4"/>
        <v>2610</v>
      </c>
      <c r="D195" s="372">
        <f t="shared" si="5"/>
        <v>0.15</v>
      </c>
    </row>
    <row r="196" spans="1:4" x14ac:dyDescent="0.2">
      <c r="A196" s="10">
        <f>Grundtabelle!A197</f>
        <v>19500</v>
      </c>
      <c r="B196" s="13">
        <f>(Grundtabelle!B197-Grundtabelle!C197)/Grundtabelle!A197*-1</f>
        <v>0.13461538461538461</v>
      </c>
      <c r="C196">
        <f t="shared" si="4"/>
        <v>2625</v>
      </c>
      <c r="D196" s="372">
        <f t="shared" si="5"/>
        <v>0.15</v>
      </c>
    </row>
    <row r="197" spans="1:4" x14ac:dyDescent="0.2">
      <c r="A197" s="10">
        <f>Grundtabelle!A198</f>
        <v>19600</v>
      </c>
      <c r="B197" s="13">
        <f>(Grundtabelle!B198-Grundtabelle!C198)/Grundtabelle!A198*-1</f>
        <v>0.13469387755102041</v>
      </c>
      <c r="C197">
        <f t="shared" si="4"/>
        <v>2640</v>
      </c>
      <c r="D197" s="372">
        <f t="shared" si="5"/>
        <v>0.15</v>
      </c>
    </row>
    <row r="198" spans="1:4" x14ac:dyDescent="0.2">
      <c r="A198" s="10">
        <f>Grundtabelle!A199</f>
        <v>19700</v>
      </c>
      <c r="B198" s="13">
        <f>(Grundtabelle!B199-Grundtabelle!C199)/Grundtabelle!A199*-1</f>
        <v>0.13477157360406092</v>
      </c>
      <c r="C198">
        <f t="shared" si="4"/>
        <v>2655</v>
      </c>
      <c r="D198" s="372">
        <f t="shared" si="5"/>
        <v>0.15</v>
      </c>
    </row>
    <row r="199" spans="1:4" x14ac:dyDescent="0.2">
      <c r="A199" s="10">
        <f>Grundtabelle!A200</f>
        <v>19800</v>
      </c>
      <c r="B199" s="13">
        <f>(Grundtabelle!B200-Grundtabelle!C200)/Grundtabelle!A200*-1</f>
        <v>0.13484848484848486</v>
      </c>
      <c r="C199">
        <f t="shared" ref="C199:C262" si="6">B199*A199</f>
        <v>2670</v>
      </c>
      <c r="D199" s="372">
        <f t="shared" ref="D199:D262" si="7">(C199-C198)/(A199-A198)</f>
        <v>0.15</v>
      </c>
    </row>
    <row r="200" spans="1:4" x14ac:dyDescent="0.2">
      <c r="A200" s="10">
        <f>Grundtabelle!A201</f>
        <v>19900</v>
      </c>
      <c r="B200" s="13">
        <f>(Grundtabelle!B201-Grundtabelle!C201)/Grundtabelle!A201*-1</f>
        <v>0.1349246231155779</v>
      </c>
      <c r="C200">
        <f t="shared" si="6"/>
        <v>2685.0000000000005</v>
      </c>
      <c r="D200" s="372">
        <f t="shared" si="7"/>
        <v>0.15000000000000455</v>
      </c>
    </row>
    <row r="201" spans="1:4" x14ac:dyDescent="0.2">
      <c r="A201" s="10">
        <f>Grundtabelle!A202</f>
        <v>20000</v>
      </c>
      <c r="B201" s="13">
        <f>(Grundtabelle!B202-Grundtabelle!C202)/Grundtabelle!A202*-1</f>
        <v>0.13500000000000001</v>
      </c>
      <c r="C201">
        <f t="shared" si="6"/>
        <v>2700</v>
      </c>
      <c r="D201" s="372">
        <f t="shared" si="7"/>
        <v>0.14999999999999544</v>
      </c>
    </row>
    <row r="202" spans="1:4" x14ac:dyDescent="0.2">
      <c r="A202" s="10">
        <f>Grundtabelle!A203</f>
        <v>20100</v>
      </c>
      <c r="B202" s="13">
        <f>(Grundtabelle!B203-Grundtabelle!C203)/Grundtabelle!A203*-1</f>
        <v>0.13507462686567165</v>
      </c>
      <c r="C202">
        <f t="shared" si="6"/>
        <v>2715</v>
      </c>
      <c r="D202" s="372">
        <f t="shared" si="7"/>
        <v>0.15</v>
      </c>
    </row>
    <row r="203" spans="1:4" x14ac:dyDescent="0.2">
      <c r="A203" s="10">
        <f>Grundtabelle!A204</f>
        <v>20200</v>
      </c>
      <c r="B203" s="13">
        <f>(Grundtabelle!B204-Grundtabelle!C204)/Grundtabelle!A204*-1</f>
        <v>0.13514851485148516</v>
      </c>
      <c r="C203">
        <f t="shared" si="6"/>
        <v>2730</v>
      </c>
      <c r="D203" s="372">
        <f t="shared" si="7"/>
        <v>0.15</v>
      </c>
    </row>
    <row r="204" spans="1:4" x14ac:dyDescent="0.2">
      <c r="A204" s="10">
        <f>Grundtabelle!A205</f>
        <v>20300</v>
      </c>
      <c r="B204" s="13">
        <f>(Grundtabelle!B205-Grundtabelle!C205)/Grundtabelle!A205*-1</f>
        <v>0.1352216748768473</v>
      </c>
      <c r="C204">
        <f t="shared" si="6"/>
        <v>2745.0000000000005</v>
      </c>
      <c r="D204" s="372">
        <f t="shared" si="7"/>
        <v>0.15000000000000455</v>
      </c>
    </row>
    <row r="205" spans="1:4" x14ac:dyDescent="0.2">
      <c r="A205" s="10">
        <f>Grundtabelle!A206</f>
        <v>20400</v>
      </c>
      <c r="B205" s="13">
        <f>(Grundtabelle!B206-Grundtabelle!C206)/Grundtabelle!A206*-1</f>
        <v>0.13529411764705881</v>
      </c>
      <c r="C205">
        <f t="shared" si="6"/>
        <v>2760</v>
      </c>
      <c r="D205" s="372">
        <f t="shared" si="7"/>
        <v>0.14999999999999544</v>
      </c>
    </row>
    <row r="206" spans="1:4" x14ac:dyDescent="0.2">
      <c r="A206" s="10">
        <f>Grundtabelle!A207</f>
        <v>20500</v>
      </c>
      <c r="B206" s="13">
        <f>(Grundtabelle!B207-Grundtabelle!C207)/Grundtabelle!A207*-1</f>
        <v>0.13536585365853659</v>
      </c>
      <c r="C206">
        <f t="shared" si="6"/>
        <v>2775</v>
      </c>
      <c r="D206" s="372">
        <f t="shared" si="7"/>
        <v>0.15</v>
      </c>
    </row>
    <row r="207" spans="1:4" x14ac:dyDescent="0.2">
      <c r="A207" s="10">
        <f>Grundtabelle!A208</f>
        <v>20600</v>
      </c>
      <c r="B207" s="13">
        <f>(Grundtabelle!B208-Grundtabelle!C208)/Grundtabelle!A208*-1</f>
        <v>0.1354368932038835</v>
      </c>
      <c r="C207">
        <f t="shared" si="6"/>
        <v>2790</v>
      </c>
      <c r="D207" s="372">
        <f t="shared" si="7"/>
        <v>0.15</v>
      </c>
    </row>
    <row r="208" spans="1:4" x14ac:dyDescent="0.2">
      <c r="A208" s="10">
        <f>Grundtabelle!A209</f>
        <v>20700</v>
      </c>
      <c r="B208" s="13">
        <f>(Grundtabelle!B209-Grundtabelle!C209)/Grundtabelle!A209*-1</f>
        <v>0.13550724637681161</v>
      </c>
      <c r="C208">
        <f t="shared" si="6"/>
        <v>2805.0000000000005</v>
      </c>
      <c r="D208" s="372">
        <f t="shared" si="7"/>
        <v>0.15000000000000455</v>
      </c>
    </row>
    <row r="209" spans="1:4" x14ac:dyDescent="0.2">
      <c r="A209" s="10">
        <f>Grundtabelle!A210</f>
        <v>20800</v>
      </c>
      <c r="B209" s="13">
        <f>(Grundtabelle!B210-Grundtabelle!C210)/Grundtabelle!A210*-1</f>
        <v>0.13557692307692307</v>
      </c>
      <c r="C209">
        <f t="shared" si="6"/>
        <v>2820</v>
      </c>
      <c r="D209" s="372">
        <f t="shared" si="7"/>
        <v>0.14999999999999544</v>
      </c>
    </row>
    <row r="210" spans="1:4" x14ac:dyDescent="0.2">
      <c r="A210" s="10">
        <f>Grundtabelle!A211</f>
        <v>20900</v>
      </c>
      <c r="B210" s="13">
        <f>(Grundtabelle!B211-Grundtabelle!C211)/Grundtabelle!A211*-1</f>
        <v>0.13564593301435407</v>
      </c>
      <c r="C210">
        <f t="shared" si="6"/>
        <v>2835</v>
      </c>
      <c r="D210" s="372">
        <f t="shared" si="7"/>
        <v>0.15</v>
      </c>
    </row>
    <row r="211" spans="1:4" x14ac:dyDescent="0.2">
      <c r="A211" s="10">
        <f>Grundtabelle!A212</f>
        <v>21000</v>
      </c>
      <c r="B211" s="13">
        <f>(Grundtabelle!B212-Grundtabelle!C212)/Grundtabelle!A212*-1</f>
        <v>0.1357142857142857</v>
      </c>
      <c r="C211">
        <f t="shared" si="6"/>
        <v>2850</v>
      </c>
      <c r="D211" s="372">
        <f t="shared" si="7"/>
        <v>0.15</v>
      </c>
    </row>
    <row r="212" spans="1:4" x14ac:dyDescent="0.2">
      <c r="A212" s="10">
        <f>Grundtabelle!A213</f>
        <v>21100</v>
      </c>
      <c r="B212" s="13">
        <f>(Grundtabelle!B213-Grundtabelle!C213)/Grundtabelle!A213*-1</f>
        <v>0.135781990521327</v>
      </c>
      <c r="C212">
        <f t="shared" si="6"/>
        <v>2864.9999999999995</v>
      </c>
      <c r="D212" s="372">
        <f t="shared" si="7"/>
        <v>0.14999999999999544</v>
      </c>
    </row>
    <row r="213" spans="1:4" x14ac:dyDescent="0.2">
      <c r="A213" s="10">
        <f>Grundtabelle!A214</f>
        <v>21200</v>
      </c>
      <c r="B213" s="13">
        <f>(Grundtabelle!B214-Grundtabelle!C214)/Grundtabelle!A214*-1</f>
        <v>0.13584905660377358</v>
      </c>
      <c r="C213">
        <f t="shared" si="6"/>
        <v>2880</v>
      </c>
      <c r="D213" s="372">
        <f t="shared" si="7"/>
        <v>0.15000000000000455</v>
      </c>
    </row>
    <row r="214" spans="1:4" x14ac:dyDescent="0.2">
      <c r="A214" s="10">
        <f>Grundtabelle!A215</f>
        <v>21300</v>
      </c>
      <c r="B214" s="13">
        <f>(Grundtabelle!B215-Grundtabelle!C215)/Grundtabelle!A215*-1</f>
        <v>0.13591549295774649</v>
      </c>
      <c r="C214">
        <f t="shared" si="6"/>
        <v>2895.0000000000005</v>
      </c>
      <c r="D214" s="372">
        <f t="shared" si="7"/>
        <v>0.15000000000000455</v>
      </c>
    </row>
    <row r="215" spans="1:4" x14ac:dyDescent="0.2">
      <c r="A215" s="10">
        <f>Grundtabelle!A216</f>
        <v>21400</v>
      </c>
      <c r="B215" s="13">
        <f>(Grundtabelle!B216-Grundtabelle!C216)/Grundtabelle!A216*-1</f>
        <v>0.13598130841121495</v>
      </c>
      <c r="C215">
        <f t="shared" si="6"/>
        <v>2910</v>
      </c>
      <c r="D215" s="372">
        <f t="shared" si="7"/>
        <v>0.14999999999999544</v>
      </c>
    </row>
    <row r="216" spans="1:4" x14ac:dyDescent="0.2">
      <c r="A216" s="10">
        <f>Grundtabelle!A217</f>
        <v>21500</v>
      </c>
      <c r="B216" s="13">
        <f>(Grundtabelle!B217-Grundtabelle!C217)/Grundtabelle!A217*-1</f>
        <v>0.13604651162790699</v>
      </c>
      <c r="C216">
        <f t="shared" si="6"/>
        <v>2925</v>
      </c>
      <c r="D216" s="372">
        <f t="shared" si="7"/>
        <v>0.15</v>
      </c>
    </row>
    <row r="217" spans="1:4" x14ac:dyDescent="0.2">
      <c r="A217" s="10">
        <f>Grundtabelle!A218</f>
        <v>21600</v>
      </c>
      <c r="B217" s="13">
        <f>(Grundtabelle!B218-Grundtabelle!C218)/Grundtabelle!A218*-1</f>
        <v>0.1361111111111111</v>
      </c>
      <c r="C217">
        <f t="shared" si="6"/>
        <v>2939.9999999999995</v>
      </c>
      <c r="D217" s="372">
        <f t="shared" si="7"/>
        <v>0.14999999999999544</v>
      </c>
    </row>
    <row r="218" spans="1:4" x14ac:dyDescent="0.2">
      <c r="A218" s="10">
        <f>Grundtabelle!A219</f>
        <v>21700</v>
      </c>
      <c r="B218" s="13">
        <f>(Grundtabelle!B219-Grundtabelle!C219)/Grundtabelle!A219*-1</f>
        <v>0.13617511520737327</v>
      </c>
      <c r="C218">
        <f t="shared" si="6"/>
        <v>2955</v>
      </c>
      <c r="D218" s="372">
        <f t="shared" si="7"/>
        <v>0.15000000000000455</v>
      </c>
    </row>
    <row r="219" spans="1:4" x14ac:dyDescent="0.2">
      <c r="A219" s="10">
        <f>Grundtabelle!A220</f>
        <v>21800</v>
      </c>
      <c r="B219" s="13">
        <f>(Grundtabelle!B220-Grundtabelle!C220)/Grundtabelle!A220*-1</f>
        <v>0.13623853211009174</v>
      </c>
      <c r="C219">
        <f t="shared" si="6"/>
        <v>2970</v>
      </c>
      <c r="D219" s="372">
        <f t="shared" si="7"/>
        <v>0.15</v>
      </c>
    </row>
    <row r="220" spans="1:4" x14ac:dyDescent="0.2">
      <c r="A220" s="10">
        <f>Grundtabelle!A221</f>
        <v>21900</v>
      </c>
      <c r="B220" s="13">
        <f>(Grundtabelle!B221-Grundtabelle!C221)/Grundtabelle!A221*-1</f>
        <v>0.13630136986301369</v>
      </c>
      <c r="C220">
        <f t="shared" si="6"/>
        <v>2985</v>
      </c>
      <c r="D220" s="372">
        <f t="shared" si="7"/>
        <v>0.15</v>
      </c>
    </row>
    <row r="221" spans="1:4" x14ac:dyDescent="0.2">
      <c r="A221" s="10">
        <f>Grundtabelle!A222</f>
        <v>22000</v>
      </c>
      <c r="B221" s="13">
        <f>(Grundtabelle!B222-Grundtabelle!C222)/Grundtabelle!A222*-1</f>
        <v>0.13636363636363635</v>
      </c>
      <c r="C221">
        <f t="shared" si="6"/>
        <v>3000</v>
      </c>
      <c r="D221" s="372">
        <f t="shared" si="7"/>
        <v>0.15</v>
      </c>
    </row>
    <row r="222" spans="1:4" x14ac:dyDescent="0.2">
      <c r="A222" s="10">
        <f>Grundtabelle!A223</f>
        <v>22100</v>
      </c>
      <c r="B222" s="13">
        <f>(Grundtabelle!B223-Grundtabelle!C223)/Grundtabelle!A223*-1</f>
        <v>0.13642533936651582</v>
      </c>
      <c r="C222">
        <f t="shared" si="6"/>
        <v>3014.9999999999995</v>
      </c>
      <c r="D222" s="372">
        <f t="shared" si="7"/>
        <v>0.14999999999999544</v>
      </c>
    </row>
    <row r="223" spans="1:4" x14ac:dyDescent="0.2">
      <c r="A223" s="10">
        <f>Grundtabelle!A224</f>
        <v>22200</v>
      </c>
      <c r="B223" s="13">
        <f>(Grundtabelle!B224-Grundtabelle!C224)/Grundtabelle!A224*-1</f>
        <v>0.13648648648648648</v>
      </c>
      <c r="C223">
        <f t="shared" si="6"/>
        <v>3030</v>
      </c>
      <c r="D223" s="372">
        <f t="shared" si="7"/>
        <v>0.15000000000000455</v>
      </c>
    </row>
    <row r="224" spans="1:4" x14ac:dyDescent="0.2">
      <c r="A224" s="10">
        <f>Grundtabelle!A225</f>
        <v>22300</v>
      </c>
      <c r="B224" s="13">
        <f>(Grundtabelle!B225-Grundtabelle!C225)/Grundtabelle!A225*-1</f>
        <v>0.13654708520179373</v>
      </c>
      <c r="C224">
        <f t="shared" si="6"/>
        <v>3045.0000000000005</v>
      </c>
      <c r="D224" s="372">
        <f t="shared" si="7"/>
        <v>0.15000000000000455</v>
      </c>
    </row>
    <row r="225" spans="1:4" x14ac:dyDescent="0.2">
      <c r="A225" s="10">
        <f>Grundtabelle!A226</f>
        <v>22400</v>
      </c>
      <c r="B225" s="13">
        <f>(Grundtabelle!B226-Grundtabelle!C226)/Grundtabelle!A226*-1</f>
        <v>0.13660714285714284</v>
      </c>
      <c r="C225">
        <f t="shared" si="6"/>
        <v>3059.9999999999995</v>
      </c>
      <c r="D225" s="372">
        <f t="shared" si="7"/>
        <v>0.14999999999999092</v>
      </c>
    </row>
    <row r="226" spans="1:4" x14ac:dyDescent="0.2">
      <c r="A226" s="10">
        <f>Grundtabelle!A227</f>
        <v>22500</v>
      </c>
      <c r="B226" s="13">
        <f>(Grundtabelle!B227-Grundtabelle!C227)/Grundtabelle!A227*-1</f>
        <v>0.13666666666666666</v>
      </c>
      <c r="C226">
        <f t="shared" si="6"/>
        <v>3075</v>
      </c>
      <c r="D226" s="372">
        <f t="shared" si="7"/>
        <v>0.15000000000000455</v>
      </c>
    </row>
    <row r="227" spans="1:4" x14ac:dyDescent="0.2">
      <c r="A227" s="10">
        <f>Grundtabelle!A228</f>
        <v>22600</v>
      </c>
      <c r="B227" s="13">
        <f>(Grundtabelle!B228-Grundtabelle!C228)/Grundtabelle!A228*-1</f>
        <v>0.13672566371681416</v>
      </c>
      <c r="C227">
        <f t="shared" si="6"/>
        <v>3090</v>
      </c>
      <c r="D227" s="372">
        <f t="shared" si="7"/>
        <v>0.15</v>
      </c>
    </row>
    <row r="228" spans="1:4" x14ac:dyDescent="0.2">
      <c r="A228" s="10">
        <f>Grundtabelle!A229</f>
        <v>22700</v>
      </c>
      <c r="B228" s="13">
        <f>(Grundtabelle!B229-Grundtabelle!C229)/Grundtabelle!A229*-1</f>
        <v>0.136784140969163</v>
      </c>
      <c r="C228">
        <f t="shared" si="6"/>
        <v>3105</v>
      </c>
      <c r="D228" s="372">
        <f t="shared" si="7"/>
        <v>0.15</v>
      </c>
    </row>
    <row r="229" spans="1:4" x14ac:dyDescent="0.2">
      <c r="A229" s="10">
        <f>Grundtabelle!A230</f>
        <v>22800</v>
      </c>
      <c r="B229" s="13">
        <f>(Grundtabelle!B230-Grundtabelle!C230)/Grundtabelle!A230*-1</f>
        <v>0.1368421052631579</v>
      </c>
      <c r="C229">
        <f t="shared" si="6"/>
        <v>3120</v>
      </c>
      <c r="D229" s="372">
        <f t="shared" si="7"/>
        <v>0.15</v>
      </c>
    </row>
    <row r="230" spans="1:4" x14ac:dyDescent="0.2">
      <c r="A230" s="10">
        <f>Grundtabelle!A231</f>
        <v>22900</v>
      </c>
      <c r="B230" s="13">
        <f>(Grundtabelle!B231-Grundtabelle!C231)/Grundtabelle!A231*-1</f>
        <v>0.13689956331877728</v>
      </c>
      <c r="C230">
        <f t="shared" si="6"/>
        <v>3135</v>
      </c>
      <c r="D230" s="372">
        <f t="shared" si="7"/>
        <v>0.15</v>
      </c>
    </row>
    <row r="231" spans="1:4" x14ac:dyDescent="0.2">
      <c r="A231" s="10">
        <f>Grundtabelle!A232</f>
        <v>23000</v>
      </c>
      <c r="B231" s="13">
        <f>(Grundtabelle!B232-Grundtabelle!C232)/Grundtabelle!A232*-1</f>
        <v>0.13695652173913042</v>
      </c>
      <c r="C231">
        <f t="shared" si="6"/>
        <v>3149.9999999999995</v>
      </c>
      <c r="D231" s="372">
        <f t="shared" si="7"/>
        <v>0.14999999999999544</v>
      </c>
    </row>
    <row r="232" spans="1:4" x14ac:dyDescent="0.2">
      <c r="A232" s="10">
        <f>Grundtabelle!A233</f>
        <v>23100</v>
      </c>
      <c r="B232" s="13">
        <f>(Grundtabelle!B233-Grundtabelle!C233)/Grundtabelle!A233*-1</f>
        <v>0.137012987012987</v>
      </c>
      <c r="C232">
        <f t="shared" si="6"/>
        <v>3164.9999999999995</v>
      </c>
      <c r="D232" s="372">
        <f t="shared" si="7"/>
        <v>0.15</v>
      </c>
    </row>
    <row r="233" spans="1:4" x14ac:dyDescent="0.2">
      <c r="A233" s="10">
        <f>Grundtabelle!A234</f>
        <v>23200</v>
      </c>
      <c r="B233" s="13">
        <f>(Grundtabelle!B234-Grundtabelle!C234)/Grundtabelle!A234*-1</f>
        <v>0.13706896551724138</v>
      </c>
      <c r="C233">
        <f t="shared" si="6"/>
        <v>3180</v>
      </c>
      <c r="D233" s="372">
        <f t="shared" si="7"/>
        <v>0.15000000000000455</v>
      </c>
    </row>
    <row r="234" spans="1:4" x14ac:dyDescent="0.2">
      <c r="A234" s="10">
        <f>Grundtabelle!A235</f>
        <v>23300</v>
      </c>
      <c r="B234" s="13">
        <f>(Grundtabelle!B235-Grundtabelle!C235)/Grundtabelle!A235*-1</f>
        <v>0.13712446351931332</v>
      </c>
      <c r="C234">
        <f t="shared" si="6"/>
        <v>3195.0000000000005</v>
      </c>
      <c r="D234" s="372">
        <f t="shared" si="7"/>
        <v>0.15000000000000455</v>
      </c>
    </row>
    <row r="235" spans="1:4" x14ac:dyDescent="0.2">
      <c r="A235" s="10">
        <f>Grundtabelle!A236</f>
        <v>23400</v>
      </c>
      <c r="B235" s="13">
        <f>(Grundtabelle!B236-Grundtabelle!C236)/Grundtabelle!A236*-1</f>
        <v>0.13717948717948719</v>
      </c>
      <c r="C235">
        <f t="shared" si="6"/>
        <v>3210.0000000000005</v>
      </c>
      <c r="D235" s="372">
        <f t="shared" si="7"/>
        <v>0.15</v>
      </c>
    </row>
    <row r="236" spans="1:4" x14ac:dyDescent="0.2">
      <c r="A236" s="10">
        <f>Grundtabelle!A237</f>
        <v>23500</v>
      </c>
      <c r="B236" s="13">
        <f>(Grundtabelle!B237-Grundtabelle!C237)/Grundtabelle!A237*-1</f>
        <v>0.13723404255319149</v>
      </c>
      <c r="C236">
        <f t="shared" si="6"/>
        <v>3225</v>
      </c>
      <c r="D236" s="372">
        <f t="shared" si="7"/>
        <v>0.14999999999999544</v>
      </c>
    </row>
    <row r="237" spans="1:4" x14ac:dyDescent="0.2">
      <c r="A237" s="10">
        <f>Grundtabelle!A238</f>
        <v>23600</v>
      </c>
      <c r="B237" s="13">
        <f>(Grundtabelle!B238-Grundtabelle!C238)/Grundtabelle!A238*-1</f>
        <v>0.13728813559322034</v>
      </c>
      <c r="C237">
        <f t="shared" si="6"/>
        <v>3240</v>
      </c>
      <c r="D237" s="372">
        <f t="shared" si="7"/>
        <v>0.15</v>
      </c>
    </row>
    <row r="238" spans="1:4" x14ac:dyDescent="0.2">
      <c r="A238" s="10">
        <f>Grundtabelle!A239</f>
        <v>23700</v>
      </c>
      <c r="B238" s="13">
        <f>(Grundtabelle!B239-Grundtabelle!C239)/Grundtabelle!A239*-1</f>
        <v>0.13734177215189874</v>
      </c>
      <c r="C238">
        <f t="shared" si="6"/>
        <v>3255.0000000000005</v>
      </c>
      <c r="D238" s="372">
        <f t="shared" si="7"/>
        <v>0.15000000000000455</v>
      </c>
    </row>
    <row r="239" spans="1:4" x14ac:dyDescent="0.2">
      <c r="A239" s="10">
        <f>Grundtabelle!A240</f>
        <v>23800</v>
      </c>
      <c r="B239" s="13">
        <f>(Grundtabelle!B240-Grundtabelle!C240)/Grundtabelle!A240*-1</f>
        <v>0.13739495798319329</v>
      </c>
      <c r="C239">
        <f t="shared" si="6"/>
        <v>3270.0000000000005</v>
      </c>
      <c r="D239" s="372">
        <f t="shared" si="7"/>
        <v>0.15</v>
      </c>
    </row>
    <row r="240" spans="1:4" x14ac:dyDescent="0.2">
      <c r="A240" s="10">
        <f>Grundtabelle!A241</f>
        <v>23900</v>
      </c>
      <c r="B240" s="13">
        <f>(Grundtabelle!B241-Grundtabelle!C241)/Grundtabelle!A241*-1</f>
        <v>0.13744769874476986</v>
      </c>
      <c r="C240">
        <f t="shared" si="6"/>
        <v>3284.9999999999995</v>
      </c>
      <c r="D240" s="372">
        <f t="shared" si="7"/>
        <v>0.14999999999999092</v>
      </c>
    </row>
    <row r="241" spans="1:4" x14ac:dyDescent="0.2">
      <c r="A241" s="10">
        <f>Grundtabelle!A242</f>
        <v>24000</v>
      </c>
      <c r="B241" s="13">
        <f>(Grundtabelle!B242-Grundtabelle!C242)/Grundtabelle!A242*-1</f>
        <v>0.13750000000000001</v>
      </c>
      <c r="C241">
        <f t="shared" si="6"/>
        <v>3300.0000000000005</v>
      </c>
      <c r="D241" s="372">
        <f t="shared" si="7"/>
        <v>0.1500000000000091</v>
      </c>
    </row>
    <row r="242" spans="1:4" x14ac:dyDescent="0.2">
      <c r="A242" s="10">
        <f>Grundtabelle!A243</f>
        <v>24100</v>
      </c>
      <c r="B242" s="13">
        <f>(Grundtabelle!B243-Grundtabelle!C243)/Grundtabelle!A243*-1</f>
        <v>0.13755186721991702</v>
      </c>
      <c r="C242">
        <f t="shared" si="6"/>
        <v>3315.0000000000005</v>
      </c>
      <c r="D242" s="372">
        <f t="shared" si="7"/>
        <v>0.15</v>
      </c>
    </row>
    <row r="243" spans="1:4" x14ac:dyDescent="0.2">
      <c r="A243" s="10">
        <f>Grundtabelle!A244</f>
        <v>24200</v>
      </c>
      <c r="B243" s="13">
        <f>(Grundtabelle!B244-Grundtabelle!C244)/Grundtabelle!A244*-1</f>
        <v>0.13760330578512397</v>
      </c>
      <c r="C243">
        <f t="shared" si="6"/>
        <v>3330</v>
      </c>
      <c r="D243" s="372">
        <f t="shared" si="7"/>
        <v>0.14999999999999544</v>
      </c>
    </row>
    <row r="244" spans="1:4" x14ac:dyDescent="0.2">
      <c r="A244" s="10">
        <f>Grundtabelle!A245</f>
        <v>24300</v>
      </c>
      <c r="B244" s="13">
        <f>(Grundtabelle!B245-Grundtabelle!C245)/Grundtabelle!A245*-1</f>
        <v>0.13765432098765432</v>
      </c>
      <c r="C244">
        <f t="shared" si="6"/>
        <v>3345</v>
      </c>
      <c r="D244" s="372">
        <f t="shared" si="7"/>
        <v>0.15</v>
      </c>
    </row>
    <row r="245" spans="1:4" x14ac:dyDescent="0.2">
      <c r="A245" s="10">
        <f>Grundtabelle!A246</f>
        <v>24400</v>
      </c>
      <c r="B245" s="13">
        <f>(Grundtabelle!B246-Grundtabelle!C246)/Grundtabelle!A246*-1</f>
        <v>0.13770491803278689</v>
      </c>
      <c r="C245">
        <f t="shared" si="6"/>
        <v>3360</v>
      </c>
      <c r="D245" s="372">
        <f t="shared" si="7"/>
        <v>0.15</v>
      </c>
    </row>
    <row r="246" spans="1:4" x14ac:dyDescent="0.2">
      <c r="A246" s="10">
        <f>Grundtabelle!A247</f>
        <v>24500</v>
      </c>
      <c r="B246" s="13">
        <f>(Grundtabelle!B247-Grundtabelle!C247)/Grundtabelle!A247*-1</f>
        <v>0.13775510204081631</v>
      </c>
      <c r="C246">
        <f t="shared" si="6"/>
        <v>3374.9999999999995</v>
      </c>
      <c r="D246" s="372">
        <f t="shared" si="7"/>
        <v>0.14999999999999544</v>
      </c>
    </row>
    <row r="247" spans="1:4" x14ac:dyDescent="0.2">
      <c r="A247" s="10">
        <f>Grundtabelle!A248</f>
        <v>24600</v>
      </c>
      <c r="B247" s="13">
        <f>(Grundtabelle!B248-Grundtabelle!C248)/Grundtabelle!A248*-1</f>
        <v>0.1378048780487805</v>
      </c>
      <c r="C247">
        <f t="shared" si="6"/>
        <v>3390.0000000000005</v>
      </c>
      <c r="D247" s="372">
        <f t="shared" si="7"/>
        <v>0.1500000000000091</v>
      </c>
    </row>
    <row r="248" spans="1:4" x14ac:dyDescent="0.2">
      <c r="A248" s="10">
        <f>Grundtabelle!A249</f>
        <v>24700</v>
      </c>
      <c r="B248" s="13">
        <f>(Grundtabelle!B249-Grundtabelle!C249)/Grundtabelle!A249*-1</f>
        <v>0.13785425101214574</v>
      </c>
      <c r="C248">
        <f t="shared" si="6"/>
        <v>3405</v>
      </c>
      <c r="D248" s="372">
        <f t="shared" si="7"/>
        <v>0.14999999999999544</v>
      </c>
    </row>
    <row r="249" spans="1:4" x14ac:dyDescent="0.2">
      <c r="A249" s="10">
        <f>Grundtabelle!A250</f>
        <v>24800</v>
      </c>
      <c r="B249" s="13">
        <f>(Grundtabelle!B250-Grundtabelle!C250)/Grundtabelle!A250*-1</f>
        <v>0.13790322580645162</v>
      </c>
      <c r="C249">
        <f t="shared" si="6"/>
        <v>3420</v>
      </c>
      <c r="D249" s="372">
        <f t="shared" si="7"/>
        <v>0.15</v>
      </c>
    </row>
    <row r="250" spans="1:4" x14ac:dyDescent="0.2">
      <c r="A250" s="10">
        <f>Grundtabelle!A251</f>
        <v>24900</v>
      </c>
      <c r="B250" s="13">
        <f>(Grundtabelle!B251-Grundtabelle!C251)/Grundtabelle!A251*-1</f>
        <v>0.13795180722891567</v>
      </c>
      <c r="C250">
        <f t="shared" si="6"/>
        <v>3435.0000000000005</v>
      </c>
      <c r="D250" s="372">
        <f t="shared" si="7"/>
        <v>0.15000000000000455</v>
      </c>
    </row>
    <row r="251" spans="1:4" x14ac:dyDescent="0.2">
      <c r="A251" s="10">
        <f>Grundtabelle!A252</f>
        <v>25000</v>
      </c>
      <c r="B251" s="13">
        <f>(Grundtabelle!B252-Grundtabelle!C252)/Grundtabelle!A252*-1</f>
        <v>0.13800000000000001</v>
      </c>
      <c r="C251">
        <f t="shared" si="6"/>
        <v>3450.0000000000005</v>
      </c>
      <c r="D251" s="372">
        <f t="shared" si="7"/>
        <v>0.15</v>
      </c>
    </row>
    <row r="252" spans="1:4" x14ac:dyDescent="0.2">
      <c r="A252" s="10">
        <f>Grundtabelle!A253</f>
        <v>25100</v>
      </c>
      <c r="B252" s="13">
        <f>(Grundtabelle!B253-Grundtabelle!C253)/Grundtabelle!A253*-1</f>
        <v>0.13804780876494024</v>
      </c>
      <c r="C252">
        <f t="shared" si="6"/>
        <v>3465</v>
      </c>
      <c r="D252" s="372">
        <f t="shared" si="7"/>
        <v>0.14999999999999544</v>
      </c>
    </row>
    <row r="253" spans="1:4" x14ac:dyDescent="0.2">
      <c r="A253" s="10">
        <f>Grundtabelle!A254</f>
        <v>25200</v>
      </c>
      <c r="B253" s="13">
        <f>(Grundtabelle!B254-Grundtabelle!C254)/Grundtabelle!A254*-1</f>
        <v>0.1380952380952381</v>
      </c>
      <c r="C253">
        <f t="shared" si="6"/>
        <v>3480</v>
      </c>
      <c r="D253" s="372">
        <f t="shared" si="7"/>
        <v>0.15</v>
      </c>
    </row>
    <row r="254" spans="1:4" x14ac:dyDescent="0.2">
      <c r="A254" s="10">
        <f>Grundtabelle!A255</f>
        <v>25300</v>
      </c>
      <c r="B254" s="13">
        <f>(Grundtabelle!B255-Grundtabelle!C255)/Grundtabelle!A255*-1</f>
        <v>0.13814229249011858</v>
      </c>
      <c r="C254">
        <f t="shared" si="6"/>
        <v>3495</v>
      </c>
      <c r="D254" s="372">
        <f t="shared" si="7"/>
        <v>0.15</v>
      </c>
    </row>
    <row r="255" spans="1:4" x14ac:dyDescent="0.2">
      <c r="A255" s="10">
        <f>Grundtabelle!A256</f>
        <v>25400</v>
      </c>
      <c r="B255" s="13">
        <f>(Grundtabelle!B256-Grundtabelle!C256)/Grundtabelle!A256*-1</f>
        <v>0.13818897637795274</v>
      </c>
      <c r="C255">
        <f t="shared" si="6"/>
        <v>3509.9999999999995</v>
      </c>
      <c r="D255" s="372">
        <f t="shared" si="7"/>
        <v>0.14999999999999544</v>
      </c>
    </row>
    <row r="256" spans="1:4" x14ac:dyDescent="0.2">
      <c r="A256" s="10">
        <f>Grundtabelle!A257</f>
        <v>25500</v>
      </c>
      <c r="B256" s="13">
        <f>(Grundtabelle!B257-Grundtabelle!C257)/Grundtabelle!A257*-1</f>
        <v>0.13823529411764707</v>
      </c>
      <c r="C256">
        <f t="shared" si="6"/>
        <v>3525</v>
      </c>
      <c r="D256" s="372">
        <f t="shared" si="7"/>
        <v>0.15000000000000455</v>
      </c>
    </row>
    <row r="257" spans="1:4" x14ac:dyDescent="0.2">
      <c r="A257" s="10">
        <f>Grundtabelle!A258</f>
        <v>25600</v>
      </c>
      <c r="B257" s="13">
        <f>(Grundtabelle!B258-Grundtabelle!C258)/Grundtabelle!A258*-1</f>
        <v>0.13828124999999999</v>
      </c>
      <c r="C257">
        <f t="shared" si="6"/>
        <v>3540</v>
      </c>
      <c r="D257" s="372">
        <f t="shared" si="7"/>
        <v>0.15</v>
      </c>
    </row>
    <row r="258" spans="1:4" x14ac:dyDescent="0.2">
      <c r="A258" s="10">
        <f>Grundtabelle!A259</f>
        <v>25700</v>
      </c>
      <c r="B258" s="13">
        <f>(Grundtabelle!B259-Grundtabelle!C259)/Grundtabelle!A259*-1</f>
        <v>0.13832684824902725</v>
      </c>
      <c r="C258">
        <f t="shared" si="6"/>
        <v>3555</v>
      </c>
      <c r="D258" s="372">
        <f t="shared" si="7"/>
        <v>0.15</v>
      </c>
    </row>
    <row r="259" spans="1:4" x14ac:dyDescent="0.2">
      <c r="A259" s="10">
        <f>Grundtabelle!A260</f>
        <v>25800</v>
      </c>
      <c r="B259" s="13">
        <f>(Grundtabelle!B260-Grundtabelle!C260)/Grundtabelle!A260*-1</f>
        <v>0.13837209302325582</v>
      </c>
      <c r="C259">
        <f t="shared" si="6"/>
        <v>3570</v>
      </c>
      <c r="D259" s="372">
        <f t="shared" si="7"/>
        <v>0.15</v>
      </c>
    </row>
    <row r="260" spans="1:4" x14ac:dyDescent="0.2">
      <c r="A260" s="10">
        <f>Grundtabelle!A261</f>
        <v>25900</v>
      </c>
      <c r="B260" s="13">
        <f>(Grundtabelle!B261-Grundtabelle!C261)/Grundtabelle!A261*-1</f>
        <v>0.13841698841698841</v>
      </c>
      <c r="C260">
        <f t="shared" si="6"/>
        <v>3584.9999999999995</v>
      </c>
      <c r="D260" s="372">
        <f t="shared" si="7"/>
        <v>0.14999999999999544</v>
      </c>
    </row>
    <row r="261" spans="1:4" x14ac:dyDescent="0.2">
      <c r="A261" s="10">
        <f>Grundtabelle!A262</f>
        <v>26000</v>
      </c>
      <c r="B261" s="13">
        <f>(Grundtabelle!B262-Grundtabelle!C262)/Grundtabelle!A262*-1</f>
        <v>0.13846153846153847</v>
      </c>
      <c r="C261">
        <f t="shared" si="6"/>
        <v>3600</v>
      </c>
      <c r="D261" s="372">
        <f t="shared" si="7"/>
        <v>0.15000000000000455</v>
      </c>
    </row>
    <row r="262" spans="1:4" x14ac:dyDescent="0.2">
      <c r="A262" s="10">
        <f>Grundtabelle!A263</f>
        <v>26100</v>
      </c>
      <c r="B262" s="13">
        <f>(Grundtabelle!B263-Grundtabelle!C263)/Grundtabelle!A263*-1</f>
        <v>0.13850574712643679</v>
      </c>
      <c r="C262">
        <f t="shared" si="6"/>
        <v>3615</v>
      </c>
      <c r="D262" s="372">
        <f t="shared" si="7"/>
        <v>0.15</v>
      </c>
    </row>
    <row r="263" spans="1:4" x14ac:dyDescent="0.2">
      <c r="A263" s="10">
        <f>Grundtabelle!A264</f>
        <v>26200</v>
      </c>
      <c r="B263" s="13">
        <f>(Grundtabelle!B264-Grundtabelle!C264)/Grundtabelle!A264*-1</f>
        <v>0.13854961832061069</v>
      </c>
      <c r="C263">
        <f t="shared" ref="C263:C326" si="8">B263*A263</f>
        <v>3630</v>
      </c>
      <c r="D263" s="372">
        <f t="shared" ref="D263:D326" si="9">(C263-C262)/(A263-A262)</f>
        <v>0.15</v>
      </c>
    </row>
    <row r="264" spans="1:4" x14ac:dyDescent="0.2">
      <c r="A264" s="10">
        <f>Grundtabelle!A265</f>
        <v>26300</v>
      </c>
      <c r="B264" s="13">
        <f>(Grundtabelle!B265-Grundtabelle!C265)/Grundtabelle!A265*-1</f>
        <v>0.13859315589353613</v>
      </c>
      <c r="C264">
        <f t="shared" si="8"/>
        <v>3645</v>
      </c>
      <c r="D264" s="372">
        <f t="shared" si="9"/>
        <v>0.15</v>
      </c>
    </row>
    <row r="265" spans="1:4" x14ac:dyDescent="0.2">
      <c r="A265" s="10">
        <f>Grundtabelle!A266</f>
        <v>26400</v>
      </c>
      <c r="B265" s="13">
        <f>(Grundtabelle!B266-Grundtabelle!C266)/Grundtabelle!A266*-1</f>
        <v>0.13863636363636364</v>
      </c>
      <c r="C265">
        <f t="shared" si="8"/>
        <v>3660</v>
      </c>
      <c r="D265" s="372">
        <f t="shared" si="9"/>
        <v>0.15</v>
      </c>
    </row>
    <row r="266" spans="1:4" x14ac:dyDescent="0.2">
      <c r="A266" s="10">
        <f>Grundtabelle!A267</f>
        <v>26500</v>
      </c>
      <c r="B266" s="13">
        <f>(Grundtabelle!B267-Grundtabelle!C267)/Grundtabelle!A267*-1</f>
        <v>0.13867924528301886</v>
      </c>
      <c r="C266">
        <f t="shared" si="8"/>
        <v>3675</v>
      </c>
      <c r="D266" s="372">
        <f t="shared" si="9"/>
        <v>0.15</v>
      </c>
    </row>
    <row r="267" spans="1:4" x14ac:dyDescent="0.2">
      <c r="A267" s="10">
        <f>Grundtabelle!A268</f>
        <v>26600</v>
      </c>
      <c r="B267" s="13">
        <f>(Grundtabelle!B268-Grundtabelle!C268)/Grundtabelle!A268*-1</f>
        <v>0.13872180451127819</v>
      </c>
      <c r="C267">
        <f t="shared" si="8"/>
        <v>3690</v>
      </c>
      <c r="D267" s="372">
        <f t="shared" si="9"/>
        <v>0.15</v>
      </c>
    </row>
    <row r="268" spans="1:4" x14ac:dyDescent="0.2">
      <c r="A268" s="10">
        <f>Grundtabelle!A269</f>
        <v>26700</v>
      </c>
      <c r="B268" s="13">
        <f>(Grundtabelle!B269-Grundtabelle!C269)/Grundtabelle!A269*-1</f>
        <v>0.13876404494382022</v>
      </c>
      <c r="C268">
        <f t="shared" si="8"/>
        <v>3705</v>
      </c>
      <c r="D268" s="372">
        <f t="shared" si="9"/>
        <v>0.15</v>
      </c>
    </row>
    <row r="269" spans="1:4" x14ac:dyDescent="0.2">
      <c r="A269" s="10">
        <f>Grundtabelle!A270</f>
        <v>26800</v>
      </c>
      <c r="B269" s="13">
        <f>(Grundtabelle!B270-Grundtabelle!C270)/Grundtabelle!A270*-1</f>
        <v>0.13880597014925372</v>
      </c>
      <c r="C269">
        <f t="shared" si="8"/>
        <v>3719.9999999999995</v>
      </c>
      <c r="D269" s="372">
        <f t="shared" si="9"/>
        <v>0.14999999999999544</v>
      </c>
    </row>
    <row r="270" spans="1:4" x14ac:dyDescent="0.2">
      <c r="A270" s="10">
        <f>Grundtabelle!A271</f>
        <v>26900</v>
      </c>
      <c r="B270" s="13">
        <f>(Grundtabelle!B271-Grundtabelle!C271)/Grundtabelle!A271*-1</f>
        <v>0.13884758364312266</v>
      </c>
      <c r="C270">
        <f t="shared" si="8"/>
        <v>3734.9999999999995</v>
      </c>
      <c r="D270" s="372">
        <f t="shared" si="9"/>
        <v>0.15</v>
      </c>
    </row>
    <row r="271" spans="1:4" x14ac:dyDescent="0.2">
      <c r="A271" s="10">
        <f>Grundtabelle!A272</f>
        <v>27000</v>
      </c>
      <c r="B271" s="13">
        <f>(Grundtabelle!B272-Grundtabelle!C272)/Grundtabelle!A272*-1</f>
        <v>0.1388888888888889</v>
      </c>
      <c r="C271">
        <f t="shared" si="8"/>
        <v>3750</v>
      </c>
      <c r="D271" s="372">
        <f t="shared" si="9"/>
        <v>0.15000000000000455</v>
      </c>
    </row>
    <row r="272" spans="1:4" x14ac:dyDescent="0.2">
      <c r="A272" s="10">
        <f>Grundtabelle!A273</f>
        <v>27100</v>
      </c>
      <c r="B272" s="13">
        <f>(Grundtabelle!B273-Grundtabelle!C273)/Grundtabelle!A273*-1</f>
        <v>0.13892988929889299</v>
      </c>
      <c r="C272">
        <f t="shared" si="8"/>
        <v>3765</v>
      </c>
      <c r="D272" s="372">
        <f t="shared" si="9"/>
        <v>0.15</v>
      </c>
    </row>
    <row r="273" spans="1:4" x14ac:dyDescent="0.2">
      <c r="A273" s="10">
        <f>Grundtabelle!A274</f>
        <v>27200</v>
      </c>
      <c r="B273" s="13">
        <f>(Grundtabelle!B274-Grundtabelle!C274)/Grundtabelle!A274*-1</f>
        <v>0.13897058823529412</v>
      </c>
      <c r="C273">
        <f t="shared" si="8"/>
        <v>3780</v>
      </c>
      <c r="D273" s="372">
        <f t="shared" si="9"/>
        <v>0.15</v>
      </c>
    </row>
    <row r="274" spans="1:4" x14ac:dyDescent="0.2">
      <c r="A274" s="10">
        <f>Grundtabelle!A275</f>
        <v>27300</v>
      </c>
      <c r="B274" s="13">
        <f>(Grundtabelle!B275-Grundtabelle!C275)/Grundtabelle!A275*-1</f>
        <v>0.13901098901098902</v>
      </c>
      <c r="C274">
        <f t="shared" si="8"/>
        <v>3795</v>
      </c>
      <c r="D274" s="372">
        <f t="shared" si="9"/>
        <v>0.15</v>
      </c>
    </row>
    <row r="275" spans="1:4" x14ac:dyDescent="0.2">
      <c r="A275" s="10">
        <f>Grundtabelle!A276</f>
        <v>27400</v>
      </c>
      <c r="B275" s="13">
        <f>(Grundtabelle!B276-Grundtabelle!C276)/Grundtabelle!A276*-1</f>
        <v>0.13905109489051096</v>
      </c>
      <c r="C275">
        <f t="shared" si="8"/>
        <v>3810</v>
      </c>
      <c r="D275" s="372">
        <f t="shared" si="9"/>
        <v>0.15</v>
      </c>
    </row>
    <row r="276" spans="1:4" x14ac:dyDescent="0.2">
      <c r="A276" s="10">
        <f>Grundtabelle!A277</f>
        <v>27500</v>
      </c>
      <c r="B276" s="13">
        <f>(Grundtabelle!B277-Grundtabelle!C277)/Grundtabelle!A277*-1</f>
        <v>0.1390909090909091</v>
      </c>
      <c r="C276">
        <f t="shared" si="8"/>
        <v>3825</v>
      </c>
      <c r="D276" s="372">
        <f t="shared" si="9"/>
        <v>0.15</v>
      </c>
    </row>
    <row r="277" spans="1:4" x14ac:dyDescent="0.2">
      <c r="A277" s="10">
        <f>Grundtabelle!A278</f>
        <v>27600</v>
      </c>
      <c r="B277" s="13">
        <f>(Grundtabelle!B278-Grundtabelle!C278)/Grundtabelle!A278*-1</f>
        <v>0.1391304347826087</v>
      </c>
      <c r="C277">
        <f t="shared" si="8"/>
        <v>3840</v>
      </c>
      <c r="D277" s="372">
        <f t="shared" si="9"/>
        <v>0.15</v>
      </c>
    </row>
    <row r="278" spans="1:4" x14ac:dyDescent="0.2">
      <c r="A278" s="10">
        <f>Grundtabelle!A279</f>
        <v>27700</v>
      </c>
      <c r="B278" s="13">
        <f>(Grundtabelle!B279-Grundtabelle!C279)/Grundtabelle!A279*-1</f>
        <v>0.13916967509025271</v>
      </c>
      <c r="C278">
        <f t="shared" si="8"/>
        <v>3855</v>
      </c>
      <c r="D278" s="372">
        <f t="shared" si="9"/>
        <v>0.15</v>
      </c>
    </row>
    <row r="279" spans="1:4" x14ac:dyDescent="0.2">
      <c r="A279" s="10">
        <f>Grundtabelle!A280</f>
        <v>27800</v>
      </c>
      <c r="B279" s="13">
        <f>(Grundtabelle!B280-Grundtabelle!C280)/Grundtabelle!A280*-1</f>
        <v>0.13920863309352519</v>
      </c>
      <c r="C279">
        <f t="shared" si="8"/>
        <v>3870</v>
      </c>
      <c r="D279" s="372">
        <f t="shared" si="9"/>
        <v>0.15</v>
      </c>
    </row>
    <row r="280" spans="1:4" x14ac:dyDescent="0.2">
      <c r="A280" s="10">
        <f>Grundtabelle!A281</f>
        <v>27900</v>
      </c>
      <c r="B280" s="13">
        <f>(Grundtabelle!B281-Grundtabelle!C281)/Grundtabelle!A281*-1</f>
        <v>0.13924731182795699</v>
      </c>
      <c r="C280">
        <f t="shared" si="8"/>
        <v>3885</v>
      </c>
      <c r="D280" s="372">
        <f t="shared" si="9"/>
        <v>0.15</v>
      </c>
    </row>
    <row r="281" spans="1:4" x14ac:dyDescent="0.2">
      <c r="A281" s="10">
        <f>Grundtabelle!A282</f>
        <v>28000</v>
      </c>
      <c r="B281" s="13">
        <f>(Grundtabelle!B282-Grundtabelle!C282)/Grundtabelle!A282*-1</f>
        <v>0.13928571428571429</v>
      </c>
      <c r="C281">
        <f t="shared" si="8"/>
        <v>3900</v>
      </c>
      <c r="D281" s="372">
        <f t="shared" si="9"/>
        <v>0.15</v>
      </c>
    </row>
    <row r="282" spans="1:4" x14ac:dyDescent="0.2">
      <c r="A282" s="10">
        <f>Grundtabelle!A283</f>
        <v>28100</v>
      </c>
      <c r="B282" s="13">
        <f>(Grundtabelle!B283-Grundtabelle!C283)/Grundtabelle!A283*-1</f>
        <v>0.13932384341637011</v>
      </c>
      <c r="C282">
        <f t="shared" si="8"/>
        <v>3915</v>
      </c>
      <c r="D282" s="372">
        <f t="shared" si="9"/>
        <v>0.15</v>
      </c>
    </row>
    <row r="283" spans="1:4" x14ac:dyDescent="0.2">
      <c r="A283" s="10">
        <f>Grundtabelle!A284</f>
        <v>28200</v>
      </c>
      <c r="B283" s="13">
        <f>(Grundtabelle!B284-Grundtabelle!C284)/Grundtabelle!A284*-1</f>
        <v>0.13936170212765958</v>
      </c>
      <c r="C283">
        <f t="shared" si="8"/>
        <v>3930</v>
      </c>
      <c r="D283" s="372">
        <f t="shared" si="9"/>
        <v>0.15</v>
      </c>
    </row>
    <row r="284" spans="1:4" x14ac:dyDescent="0.2">
      <c r="A284" s="10">
        <f>Grundtabelle!A285</f>
        <v>28300</v>
      </c>
      <c r="B284" s="13">
        <f>(Grundtabelle!B285-Grundtabelle!C285)/Grundtabelle!A285*-1</f>
        <v>0.13939929328621908</v>
      </c>
      <c r="C284">
        <f t="shared" si="8"/>
        <v>3945</v>
      </c>
      <c r="D284" s="372">
        <f t="shared" si="9"/>
        <v>0.15</v>
      </c>
    </row>
    <row r="285" spans="1:4" x14ac:dyDescent="0.2">
      <c r="A285" s="10">
        <f>Grundtabelle!A286</f>
        <v>28400</v>
      </c>
      <c r="B285" s="13">
        <f>(Grundtabelle!B286-Grundtabelle!C286)/Grundtabelle!A286*-1</f>
        <v>0.13943661971830987</v>
      </c>
      <c r="C285">
        <f t="shared" si="8"/>
        <v>3960.0000000000005</v>
      </c>
      <c r="D285" s="372">
        <f t="shared" si="9"/>
        <v>0.15000000000000455</v>
      </c>
    </row>
    <row r="286" spans="1:4" x14ac:dyDescent="0.2">
      <c r="A286" s="10">
        <f>Grundtabelle!A287</f>
        <v>28500</v>
      </c>
      <c r="B286" s="13">
        <f>(Grundtabelle!B287-Grundtabelle!C287)/Grundtabelle!A287*-1</f>
        <v>0.13947368421052631</v>
      </c>
      <c r="C286">
        <f t="shared" si="8"/>
        <v>3974.9999999999995</v>
      </c>
      <c r="D286" s="372">
        <f t="shared" si="9"/>
        <v>0.14999999999999092</v>
      </c>
    </row>
    <row r="287" spans="1:4" x14ac:dyDescent="0.2">
      <c r="A287" s="10">
        <f>Grundtabelle!A288</f>
        <v>28600</v>
      </c>
      <c r="B287" s="13">
        <f>(Grundtabelle!B288-Grundtabelle!C288)/Grundtabelle!A288*-1</f>
        <v>0.1395104895104895</v>
      </c>
      <c r="C287">
        <f t="shared" si="8"/>
        <v>3989.9999999999995</v>
      </c>
      <c r="D287" s="372">
        <f t="shared" si="9"/>
        <v>0.15</v>
      </c>
    </row>
    <row r="288" spans="1:4" x14ac:dyDescent="0.2">
      <c r="A288" s="10">
        <f>Grundtabelle!A289</f>
        <v>28700</v>
      </c>
      <c r="B288" s="13">
        <f>(Grundtabelle!B289-Grundtabelle!C289)/Grundtabelle!A289*-1</f>
        <v>0.13954703832752613</v>
      </c>
      <c r="C288">
        <f t="shared" si="8"/>
        <v>4005</v>
      </c>
      <c r="D288" s="372">
        <f t="shared" si="9"/>
        <v>0.15000000000000455</v>
      </c>
    </row>
    <row r="289" spans="1:4" x14ac:dyDescent="0.2">
      <c r="A289" s="10">
        <f>Grundtabelle!A290</f>
        <v>28800</v>
      </c>
      <c r="B289" s="13">
        <f>(Grundtabelle!B290-Grundtabelle!C290)/Grundtabelle!A290*-1</f>
        <v>0.13958333333333334</v>
      </c>
      <c r="C289">
        <f t="shared" si="8"/>
        <v>4020</v>
      </c>
      <c r="D289" s="372">
        <f t="shared" si="9"/>
        <v>0.15</v>
      </c>
    </row>
    <row r="290" spans="1:4" x14ac:dyDescent="0.2">
      <c r="A290" s="10">
        <f>Grundtabelle!A291</f>
        <v>28900</v>
      </c>
      <c r="B290" s="13">
        <f>(Grundtabelle!B291-Grundtabelle!C291)/Grundtabelle!A291*-1</f>
        <v>0.13961937716262976</v>
      </c>
      <c r="C290">
        <f t="shared" si="8"/>
        <v>4035</v>
      </c>
      <c r="D290" s="372">
        <f t="shared" si="9"/>
        <v>0.15</v>
      </c>
    </row>
    <row r="291" spans="1:4" x14ac:dyDescent="0.2">
      <c r="A291" s="10">
        <f>Grundtabelle!A292</f>
        <v>29000</v>
      </c>
      <c r="B291" s="13">
        <f>(Grundtabelle!B292-Grundtabelle!C292)/Grundtabelle!A292*-1</f>
        <v>0.1396551724137931</v>
      </c>
      <c r="C291">
        <f t="shared" si="8"/>
        <v>4050</v>
      </c>
      <c r="D291" s="372">
        <f t="shared" si="9"/>
        <v>0.15</v>
      </c>
    </row>
    <row r="292" spans="1:4" x14ac:dyDescent="0.2">
      <c r="A292" s="10">
        <f>Grundtabelle!A293</f>
        <v>29100</v>
      </c>
      <c r="B292" s="13">
        <f>(Grundtabelle!B293-Grundtabelle!C293)/Grundtabelle!A293*-1</f>
        <v>0.13969072164948454</v>
      </c>
      <c r="C292">
        <f t="shared" si="8"/>
        <v>4065</v>
      </c>
      <c r="D292" s="372">
        <f t="shared" si="9"/>
        <v>0.15</v>
      </c>
    </row>
    <row r="293" spans="1:4" x14ac:dyDescent="0.2">
      <c r="A293" s="10">
        <f>Grundtabelle!A294</f>
        <v>29200</v>
      </c>
      <c r="B293" s="13">
        <f>(Grundtabelle!B294-Grundtabelle!C294)/Grundtabelle!A294*-1</f>
        <v>0.13972602739726028</v>
      </c>
      <c r="C293">
        <f t="shared" si="8"/>
        <v>4080.0000000000005</v>
      </c>
      <c r="D293" s="372">
        <f t="shared" si="9"/>
        <v>0.15000000000000455</v>
      </c>
    </row>
    <row r="294" spans="1:4" x14ac:dyDescent="0.2">
      <c r="A294" s="10">
        <f>Grundtabelle!A295</f>
        <v>29300</v>
      </c>
      <c r="B294" s="13">
        <f>(Grundtabelle!B295-Grundtabelle!C295)/Grundtabelle!A295*-1</f>
        <v>0.13976109215017066</v>
      </c>
      <c r="C294">
        <f t="shared" si="8"/>
        <v>4095.0000000000005</v>
      </c>
      <c r="D294" s="372">
        <f t="shared" si="9"/>
        <v>0.15</v>
      </c>
    </row>
    <row r="295" spans="1:4" x14ac:dyDescent="0.2">
      <c r="A295" s="10">
        <f>Grundtabelle!A296</f>
        <v>29400</v>
      </c>
      <c r="B295" s="13">
        <f>(Grundtabelle!B296-Grundtabelle!C296)/Grundtabelle!A296*-1</f>
        <v>0.13979591836734695</v>
      </c>
      <c r="C295">
        <f t="shared" si="8"/>
        <v>4110</v>
      </c>
      <c r="D295" s="372">
        <f t="shared" si="9"/>
        <v>0.14999999999999544</v>
      </c>
    </row>
    <row r="296" spans="1:4" x14ac:dyDescent="0.2">
      <c r="A296" s="10">
        <f>Grundtabelle!A297</f>
        <v>29500</v>
      </c>
      <c r="B296" s="13">
        <f>(Grundtabelle!B297-Grundtabelle!C297)/Grundtabelle!A297*-1</f>
        <v>0.13983050847457626</v>
      </c>
      <c r="C296">
        <f t="shared" si="8"/>
        <v>4125</v>
      </c>
      <c r="D296" s="372">
        <f t="shared" si="9"/>
        <v>0.15</v>
      </c>
    </row>
    <row r="297" spans="1:4" x14ac:dyDescent="0.2">
      <c r="A297" s="10">
        <f>Grundtabelle!A298</f>
        <v>29600</v>
      </c>
      <c r="B297" s="13">
        <f>(Grundtabelle!B298-Grundtabelle!C298)/Grundtabelle!A298*-1</f>
        <v>0.13986486486486485</v>
      </c>
      <c r="C297">
        <f t="shared" si="8"/>
        <v>4140</v>
      </c>
      <c r="D297" s="372">
        <f t="shared" si="9"/>
        <v>0.15</v>
      </c>
    </row>
    <row r="298" spans="1:4" x14ac:dyDescent="0.2">
      <c r="A298" s="10">
        <f>Grundtabelle!A299</f>
        <v>29700</v>
      </c>
      <c r="B298" s="13">
        <f>(Grundtabelle!B299-Grundtabelle!C299)/Grundtabelle!A299*-1</f>
        <v>0.13989898989898991</v>
      </c>
      <c r="C298">
        <f t="shared" si="8"/>
        <v>4155</v>
      </c>
      <c r="D298" s="372">
        <f t="shared" si="9"/>
        <v>0.15</v>
      </c>
    </row>
    <row r="299" spans="1:4" x14ac:dyDescent="0.2">
      <c r="A299" s="10">
        <f>Grundtabelle!A300</f>
        <v>29800</v>
      </c>
      <c r="B299" s="13">
        <f>(Grundtabelle!B300-Grundtabelle!C300)/Grundtabelle!A300*-1</f>
        <v>0.13993288590604028</v>
      </c>
      <c r="C299">
        <f t="shared" si="8"/>
        <v>4170</v>
      </c>
      <c r="D299" s="372">
        <f t="shared" si="9"/>
        <v>0.15</v>
      </c>
    </row>
    <row r="300" spans="1:4" x14ac:dyDescent="0.2">
      <c r="A300" s="10">
        <f>Grundtabelle!A301</f>
        <v>29900</v>
      </c>
      <c r="B300" s="13">
        <f>(Grundtabelle!B301-Grundtabelle!C301)/Grundtabelle!A301*-1</f>
        <v>0.13996655518394649</v>
      </c>
      <c r="C300">
        <f t="shared" si="8"/>
        <v>4185</v>
      </c>
      <c r="D300" s="372">
        <f t="shared" si="9"/>
        <v>0.15</v>
      </c>
    </row>
    <row r="301" spans="1:4" x14ac:dyDescent="0.2">
      <c r="A301" s="10">
        <f>Grundtabelle!A302</f>
        <v>30000</v>
      </c>
      <c r="B301" s="13">
        <f>(Grundtabelle!B302-Grundtabelle!C302)/Grundtabelle!A302*-1</f>
        <v>0.14000000000000001</v>
      </c>
      <c r="C301">
        <f t="shared" si="8"/>
        <v>4200</v>
      </c>
      <c r="D301" s="372">
        <f t="shared" si="9"/>
        <v>0.15</v>
      </c>
    </row>
    <row r="302" spans="1:4" x14ac:dyDescent="0.2">
      <c r="A302" s="10">
        <f>Grundtabelle!A303</f>
        <v>30100</v>
      </c>
      <c r="B302" s="13">
        <f>(Grundtabelle!B303-Grundtabelle!C303)/Grundtabelle!A303*-1</f>
        <v>0.14003322259136214</v>
      </c>
      <c r="C302">
        <f t="shared" si="8"/>
        <v>4215</v>
      </c>
      <c r="D302" s="372">
        <f t="shared" si="9"/>
        <v>0.15</v>
      </c>
    </row>
    <row r="303" spans="1:4" x14ac:dyDescent="0.2">
      <c r="A303" s="10">
        <f>Grundtabelle!A304</f>
        <v>30200</v>
      </c>
      <c r="B303" s="13">
        <f>(Grundtabelle!B304-Grundtabelle!C304)/Grundtabelle!A304*-1</f>
        <v>0.14006622516556291</v>
      </c>
      <c r="C303">
        <f t="shared" si="8"/>
        <v>4230</v>
      </c>
      <c r="D303" s="372">
        <f t="shared" si="9"/>
        <v>0.15</v>
      </c>
    </row>
    <row r="304" spans="1:4" x14ac:dyDescent="0.2">
      <c r="A304" s="10">
        <f>Grundtabelle!A305</f>
        <v>30300</v>
      </c>
      <c r="B304" s="13">
        <f>(Grundtabelle!B305-Grundtabelle!C305)/Grundtabelle!A305*-1</f>
        <v>0.14009900990099011</v>
      </c>
      <c r="C304">
        <f t="shared" si="8"/>
        <v>4245</v>
      </c>
      <c r="D304" s="372">
        <f t="shared" si="9"/>
        <v>0.15</v>
      </c>
    </row>
    <row r="305" spans="1:4" x14ac:dyDescent="0.2">
      <c r="A305" s="10">
        <f>Grundtabelle!A306</f>
        <v>30400</v>
      </c>
      <c r="B305" s="13">
        <f>(Grundtabelle!B306-Grundtabelle!C306)/Grundtabelle!A306*-1</f>
        <v>0.14013157894736841</v>
      </c>
      <c r="C305">
        <f t="shared" si="8"/>
        <v>4260</v>
      </c>
      <c r="D305" s="372">
        <f t="shared" si="9"/>
        <v>0.15</v>
      </c>
    </row>
    <row r="306" spans="1:4" x14ac:dyDescent="0.2">
      <c r="A306" s="10">
        <f>Grundtabelle!A307</f>
        <v>30500</v>
      </c>
      <c r="B306" s="13">
        <f>(Grundtabelle!B307-Grundtabelle!C307)/Grundtabelle!A307*-1</f>
        <v>0.14016393442622951</v>
      </c>
      <c r="C306">
        <f t="shared" si="8"/>
        <v>4275</v>
      </c>
      <c r="D306" s="372">
        <f t="shared" si="9"/>
        <v>0.15</v>
      </c>
    </row>
    <row r="307" spans="1:4" x14ac:dyDescent="0.2">
      <c r="A307" s="10">
        <f>Grundtabelle!A308</f>
        <v>30600</v>
      </c>
      <c r="B307" s="13">
        <f>(Grundtabelle!B308-Grundtabelle!C308)/Grundtabelle!A308*-1</f>
        <v>0.14019607843137255</v>
      </c>
      <c r="C307">
        <f t="shared" si="8"/>
        <v>4290</v>
      </c>
      <c r="D307" s="372">
        <f t="shared" si="9"/>
        <v>0.15</v>
      </c>
    </row>
    <row r="308" spans="1:4" x14ac:dyDescent="0.2">
      <c r="A308" s="10">
        <f>Grundtabelle!A309</f>
        <v>30700</v>
      </c>
      <c r="B308" s="13">
        <f>(Grundtabelle!B309-Grundtabelle!C309)/Grundtabelle!A309*-1</f>
        <v>0.14022801302931595</v>
      </c>
      <c r="C308">
        <f t="shared" si="8"/>
        <v>4305</v>
      </c>
      <c r="D308" s="372">
        <f t="shared" si="9"/>
        <v>0.15</v>
      </c>
    </row>
    <row r="309" spans="1:4" x14ac:dyDescent="0.2">
      <c r="A309" s="10">
        <f>Grundtabelle!A310</f>
        <v>30800</v>
      </c>
      <c r="B309" s="13">
        <f>(Grundtabelle!B310-Grundtabelle!C310)/Grundtabelle!A310*-1</f>
        <v>0.14025974025974025</v>
      </c>
      <c r="C309">
        <f t="shared" si="8"/>
        <v>4320</v>
      </c>
      <c r="D309" s="372">
        <f t="shared" si="9"/>
        <v>0.15</v>
      </c>
    </row>
    <row r="310" spans="1:4" x14ac:dyDescent="0.2">
      <c r="A310" s="10">
        <f>Grundtabelle!A311</f>
        <v>30900</v>
      </c>
      <c r="B310" s="13">
        <f>(Grundtabelle!B311-Grundtabelle!C311)/Grundtabelle!A311*-1</f>
        <v>0.14029126213592233</v>
      </c>
      <c r="C310">
        <f t="shared" si="8"/>
        <v>4335</v>
      </c>
      <c r="D310" s="372">
        <f t="shared" si="9"/>
        <v>0.15</v>
      </c>
    </row>
    <row r="311" spans="1:4" x14ac:dyDescent="0.2">
      <c r="A311" s="10">
        <f>Grundtabelle!A312</f>
        <v>31000</v>
      </c>
      <c r="B311" s="13">
        <f>(Grundtabelle!B312-Grundtabelle!C312)/Grundtabelle!A312*-1</f>
        <v>0.14032258064516129</v>
      </c>
      <c r="C311">
        <f t="shared" si="8"/>
        <v>4350</v>
      </c>
      <c r="D311" s="372">
        <f t="shared" si="9"/>
        <v>0.15</v>
      </c>
    </row>
    <row r="312" spans="1:4" x14ac:dyDescent="0.2">
      <c r="A312" s="10">
        <f>Grundtabelle!A313</f>
        <v>31100</v>
      </c>
      <c r="B312" s="13">
        <f>(Grundtabelle!B313-Grundtabelle!C313)/Grundtabelle!A313*-1</f>
        <v>0.14035369774919615</v>
      </c>
      <c r="C312">
        <f t="shared" si="8"/>
        <v>4365</v>
      </c>
      <c r="D312" s="372">
        <f t="shared" si="9"/>
        <v>0.15</v>
      </c>
    </row>
    <row r="313" spans="1:4" x14ac:dyDescent="0.2">
      <c r="A313" s="10">
        <f>Grundtabelle!A314</f>
        <v>31200</v>
      </c>
      <c r="B313" s="13">
        <f>(Grundtabelle!B314-Grundtabelle!C314)/Grundtabelle!A314*-1</f>
        <v>0.14038461538461539</v>
      </c>
      <c r="C313">
        <f t="shared" si="8"/>
        <v>4380</v>
      </c>
      <c r="D313" s="372">
        <f t="shared" si="9"/>
        <v>0.15</v>
      </c>
    </row>
    <row r="314" spans="1:4" x14ac:dyDescent="0.2">
      <c r="A314" s="10">
        <f>Grundtabelle!A315</f>
        <v>31300</v>
      </c>
      <c r="B314" s="13">
        <f>(Grundtabelle!B315-Grundtabelle!C315)/Grundtabelle!A315*-1</f>
        <v>0.14041533546325879</v>
      </c>
      <c r="C314">
        <f t="shared" si="8"/>
        <v>4395</v>
      </c>
      <c r="D314" s="372">
        <f t="shared" si="9"/>
        <v>0.15</v>
      </c>
    </row>
    <row r="315" spans="1:4" x14ac:dyDescent="0.2">
      <c r="A315" s="10">
        <f>Grundtabelle!A316</f>
        <v>31400</v>
      </c>
      <c r="B315" s="13">
        <f>(Grundtabelle!B316-Grundtabelle!C316)/Grundtabelle!A316*-1</f>
        <v>0.14044585987261146</v>
      </c>
      <c r="C315">
        <f t="shared" si="8"/>
        <v>4410</v>
      </c>
      <c r="D315" s="372">
        <f t="shared" si="9"/>
        <v>0.15</v>
      </c>
    </row>
    <row r="316" spans="1:4" x14ac:dyDescent="0.2">
      <c r="A316" s="10">
        <f>Grundtabelle!A317</f>
        <v>31500</v>
      </c>
      <c r="B316" s="13">
        <f>(Grundtabelle!B317-Grundtabelle!C317)/Grundtabelle!A317*-1</f>
        <v>0.14047619047619048</v>
      </c>
      <c r="C316">
        <f t="shared" si="8"/>
        <v>4425</v>
      </c>
      <c r="D316" s="372">
        <f t="shared" si="9"/>
        <v>0.15</v>
      </c>
    </row>
    <row r="317" spans="1:4" x14ac:dyDescent="0.2">
      <c r="A317" s="10">
        <f>Grundtabelle!A318</f>
        <v>31600</v>
      </c>
      <c r="B317" s="13">
        <f>(Grundtabelle!B318-Grundtabelle!C318)/Grundtabelle!A318*-1</f>
        <v>0.14050632911392405</v>
      </c>
      <c r="C317">
        <f t="shared" si="8"/>
        <v>4440</v>
      </c>
      <c r="D317" s="372">
        <f t="shared" si="9"/>
        <v>0.15</v>
      </c>
    </row>
    <row r="318" spans="1:4" x14ac:dyDescent="0.2">
      <c r="A318" s="10">
        <f>Grundtabelle!A319</f>
        <v>31700</v>
      </c>
      <c r="B318" s="13">
        <f>(Grundtabelle!B319-Grundtabelle!C319)/Grundtabelle!A319*-1</f>
        <v>0.14053627760252366</v>
      </c>
      <c r="C318">
        <f t="shared" si="8"/>
        <v>4455</v>
      </c>
      <c r="D318" s="372">
        <f t="shared" si="9"/>
        <v>0.15</v>
      </c>
    </row>
    <row r="319" spans="1:4" x14ac:dyDescent="0.2">
      <c r="A319" s="10">
        <f>Grundtabelle!A320</f>
        <v>31800</v>
      </c>
      <c r="B319" s="13">
        <f>(Grundtabelle!B320-Grundtabelle!C320)/Grundtabelle!A320*-1</f>
        <v>0.14056603773584905</v>
      </c>
      <c r="C319">
        <f t="shared" si="8"/>
        <v>4470</v>
      </c>
      <c r="D319" s="372">
        <f t="shared" si="9"/>
        <v>0.15</v>
      </c>
    </row>
    <row r="320" spans="1:4" x14ac:dyDescent="0.2">
      <c r="A320" s="10">
        <f>Grundtabelle!A321</f>
        <v>31900</v>
      </c>
      <c r="B320" s="13">
        <f>(Grundtabelle!B321-Grundtabelle!C321)/Grundtabelle!A321*-1</f>
        <v>0.14059561128526646</v>
      </c>
      <c r="C320">
        <f t="shared" si="8"/>
        <v>4485</v>
      </c>
      <c r="D320" s="372">
        <f t="shared" si="9"/>
        <v>0.15</v>
      </c>
    </row>
    <row r="321" spans="1:4" x14ac:dyDescent="0.2">
      <c r="A321" s="10">
        <f>Grundtabelle!A322</f>
        <v>32000</v>
      </c>
      <c r="B321" s="13">
        <f>(Grundtabelle!B322-Grundtabelle!C322)/Grundtabelle!A322*-1</f>
        <v>0.140625</v>
      </c>
      <c r="C321">
        <f t="shared" si="8"/>
        <v>4500</v>
      </c>
      <c r="D321" s="372">
        <f t="shared" si="9"/>
        <v>0.15</v>
      </c>
    </row>
    <row r="322" spans="1:4" x14ac:dyDescent="0.2">
      <c r="A322" s="10">
        <f>Grundtabelle!A323</f>
        <v>32100</v>
      </c>
      <c r="B322" s="13">
        <f>(Grundtabelle!B323-Grundtabelle!C323)/Grundtabelle!A323*-1</f>
        <v>0.14065420560747663</v>
      </c>
      <c r="C322">
        <f t="shared" si="8"/>
        <v>4515</v>
      </c>
      <c r="D322" s="372">
        <f t="shared" si="9"/>
        <v>0.15</v>
      </c>
    </row>
    <row r="323" spans="1:4" x14ac:dyDescent="0.2">
      <c r="A323" s="10">
        <f>Grundtabelle!A324</f>
        <v>32200</v>
      </c>
      <c r="B323" s="13">
        <f>(Grundtabelle!B324-Grundtabelle!C324)/Grundtabelle!A324*-1</f>
        <v>0.1406832298136646</v>
      </c>
      <c r="C323">
        <f t="shared" si="8"/>
        <v>4530</v>
      </c>
      <c r="D323" s="372">
        <f t="shared" si="9"/>
        <v>0.15</v>
      </c>
    </row>
    <row r="324" spans="1:4" x14ac:dyDescent="0.2">
      <c r="A324" s="10">
        <f>Grundtabelle!A325</f>
        <v>32300</v>
      </c>
      <c r="B324" s="13">
        <f>(Grundtabelle!B325-Grundtabelle!C325)/Grundtabelle!A325*-1</f>
        <v>0.14071207430340557</v>
      </c>
      <c r="C324">
        <f t="shared" si="8"/>
        <v>4545</v>
      </c>
      <c r="D324" s="372">
        <f t="shared" si="9"/>
        <v>0.15</v>
      </c>
    </row>
    <row r="325" spans="1:4" x14ac:dyDescent="0.2">
      <c r="A325" s="10">
        <f>Grundtabelle!A326</f>
        <v>32400</v>
      </c>
      <c r="B325" s="13">
        <f>(Grundtabelle!B326-Grundtabelle!C326)/Grundtabelle!A326*-1</f>
        <v>0.14074074074074075</v>
      </c>
      <c r="C325">
        <f t="shared" si="8"/>
        <v>4560</v>
      </c>
      <c r="D325" s="372">
        <f t="shared" si="9"/>
        <v>0.15</v>
      </c>
    </row>
    <row r="326" spans="1:4" x14ac:dyDescent="0.2">
      <c r="A326" s="10">
        <f>Grundtabelle!A327</f>
        <v>32500</v>
      </c>
      <c r="B326" s="13">
        <f>(Grundtabelle!B327-Grundtabelle!C327)/Grundtabelle!A327*-1</f>
        <v>0.14076923076923076</v>
      </c>
      <c r="C326">
        <f t="shared" si="8"/>
        <v>4575</v>
      </c>
      <c r="D326" s="372">
        <f t="shared" si="9"/>
        <v>0.15</v>
      </c>
    </row>
    <row r="327" spans="1:4" x14ac:dyDescent="0.2">
      <c r="A327" s="10">
        <f>Grundtabelle!A328</f>
        <v>32600</v>
      </c>
      <c r="B327" s="13">
        <f>(Grundtabelle!B328-Grundtabelle!C328)/Grundtabelle!A328*-1</f>
        <v>0.14079754601226993</v>
      </c>
      <c r="C327">
        <f t="shared" ref="C327:C358" si="10">B327*A327</f>
        <v>4590</v>
      </c>
      <c r="D327" s="372">
        <f t="shared" ref="D327:D358" si="11">(C327-C326)/(A327-A326)</f>
        <v>0.15</v>
      </c>
    </row>
    <row r="328" spans="1:4" x14ac:dyDescent="0.2">
      <c r="A328" s="10">
        <f>Grundtabelle!A329</f>
        <v>32700</v>
      </c>
      <c r="B328" s="13">
        <f>(Grundtabelle!B329-Grundtabelle!C329)/Grundtabelle!A329*-1</f>
        <v>0.14082568807339449</v>
      </c>
      <c r="C328">
        <f t="shared" si="10"/>
        <v>4605</v>
      </c>
      <c r="D328" s="372">
        <f t="shared" si="11"/>
        <v>0.15</v>
      </c>
    </row>
    <row r="329" spans="1:4" x14ac:dyDescent="0.2">
      <c r="A329" s="10">
        <f>Grundtabelle!A330</f>
        <v>32800</v>
      </c>
      <c r="B329" s="13">
        <f>(Grundtabelle!B330-Grundtabelle!C330)/Grundtabelle!A330*-1</f>
        <v>0.14085365853658535</v>
      </c>
      <c r="C329">
        <f t="shared" si="10"/>
        <v>4620</v>
      </c>
      <c r="D329" s="372">
        <f t="shared" si="11"/>
        <v>0.15</v>
      </c>
    </row>
    <row r="330" spans="1:4" x14ac:dyDescent="0.2">
      <c r="A330" s="10">
        <f>Grundtabelle!A331</f>
        <v>32900</v>
      </c>
      <c r="B330" s="13">
        <f>(Grundtabelle!B331-Grundtabelle!C331)/Grundtabelle!A331*-1</f>
        <v>0.14088145896656534</v>
      </c>
      <c r="C330">
        <f t="shared" si="10"/>
        <v>4635</v>
      </c>
      <c r="D330" s="372">
        <f t="shared" si="11"/>
        <v>0.15</v>
      </c>
    </row>
    <row r="331" spans="1:4" x14ac:dyDescent="0.2">
      <c r="A331" s="10">
        <f>Grundtabelle!A332</f>
        <v>33000</v>
      </c>
      <c r="B331" s="13">
        <f>(Grundtabelle!B332-Grundtabelle!C332)/Grundtabelle!A332*-1</f>
        <v>0.1409090909090909</v>
      </c>
      <c r="C331">
        <f t="shared" si="10"/>
        <v>4650</v>
      </c>
      <c r="D331" s="372">
        <f t="shared" si="11"/>
        <v>0.15</v>
      </c>
    </row>
    <row r="332" spans="1:4" x14ac:dyDescent="0.2">
      <c r="A332" s="10">
        <f>Grundtabelle!A333</f>
        <v>33100</v>
      </c>
      <c r="B332" s="13">
        <f>(Grundtabelle!B333-Grundtabelle!C333)/Grundtabelle!A333*-1</f>
        <v>0.14093655589123866</v>
      </c>
      <c r="C332">
        <f t="shared" si="10"/>
        <v>4665</v>
      </c>
      <c r="D332" s="372">
        <f t="shared" si="11"/>
        <v>0.15</v>
      </c>
    </row>
    <row r="333" spans="1:4" x14ac:dyDescent="0.2">
      <c r="A333" s="10">
        <f>Grundtabelle!A334</f>
        <v>33200</v>
      </c>
      <c r="B333" s="13">
        <f>(Grundtabelle!B334-Grundtabelle!C334)/Grundtabelle!A334*-1</f>
        <v>0.14096385542168674</v>
      </c>
      <c r="C333">
        <f t="shared" si="10"/>
        <v>4680</v>
      </c>
      <c r="D333" s="372">
        <f t="shared" si="11"/>
        <v>0.15</v>
      </c>
    </row>
    <row r="334" spans="1:4" x14ac:dyDescent="0.2">
      <c r="A334" s="10">
        <f>Grundtabelle!A335</f>
        <v>33300</v>
      </c>
      <c r="B334" s="13">
        <f>(Grundtabelle!B335-Grundtabelle!C335)/Grundtabelle!A335*-1</f>
        <v>0.14099099099099099</v>
      </c>
      <c r="C334">
        <f t="shared" si="10"/>
        <v>4695</v>
      </c>
      <c r="D334" s="372">
        <f t="shared" si="11"/>
        <v>0.15</v>
      </c>
    </row>
    <row r="335" spans="1:4" x14ac:dyDescent="0.2">
      <c r="A335" s="10">
        <f>Grundtabelle!A336</f>
        <v>33400</v>
      </c>
      <c r="B335" s="13">
        <f>(Grundtabelle!B336-Grundtabelle!C336)/Grundtabelle!A336*-1</f>
        <v>0.14101796407185629</v>
      </c>
      <c r="C335">
        <f t="shared" si="10"/>
        <v>4710</v>
      </c>
      <c r="D335" s="372">
        <f t="shared" si="11"/>
        <v>0.15</v>
      </c>
    </row>
    <row r="336" spans="1:4" x14ac:dyDescent="0.2">
      <c r="A336" s="10">
        <f>Grundtabelle!A337</f>
        <v>33500</v>
      </c>
      <c r="B336" s="13">
        <f>(Grundtabelle!B337-Grundtabelle!C337)/Grundtabelle!A337*-1</f>
        <v>0.141044776119403</v>
      </c>
      <c r="C336">
        <f t="shared" si="10"/>
        <v>4725</v>
      </c>
      <c r="D336" s="372">
        <f t="shared" si="11"/>
        <v>0.15</v>
      </c>
    </row>
    <row r="337" spans="1:4" x14ac:dyDescent="0.2">
      <c r="A337" s="10">
        <f>Grundtabelle!A338</f>
        <v>33600</v>
      </c>
      <c r="B337" s="13">
        <f>(Grundtabelle!B338-Grundtabelle!C338)/Grundtabelle!A338*-1</f>
        <v>0.14107142857142857</v>
      </c>
      <c r="C337">
        <f t="shared" si="10"/>
        <v>4740</v>
      </c>
      <c r="D337" s="372">
        <f t="shared" si="11"/>
        <v>0.15</v>
      </c>
    </row>
    <row r="338" spans="1:4" x14ac:dyDescent="0.2">
      <c r="A338" s="10">
        <f>Grundtabelle!A339</f>
        <v>33700</v>
      </c>
      <c r="B338" s="13">
        <f>(Grundtabelle!B339-Grundtabelle!C339)/Grundtabelle!A339*-1</f>
        <v>0.14109792284866468</v>
      </c>
      <c r="C338">
        <f t="shared" si="10"/>
        <v>4755</v>
      </c>
      <c r="D338" s="372">
        <f t="shared" si="11"/>
        <v>0.15</v>
      </c>
    </row>
    <row r="339" spans="1:4" x14ac:dyDescent="0.2">
      <c r="A339" s="10">
        <f>Grundtabelle!A340</f>
        <v>33800</v>
      </c>
      <c r="B339" s="13">
        <f>(Grundtabelle!B340-Grundtabelle!C340)/Grundtabelle!A340*-1</f>
        <v>0.14112426035502959</v>
      </c>
      <c r="C339">
        <f t="shared" si="10"/>
        <v>4770</v>
      </c>
      <c r="D339" s="372">
        <f t="shared" si="11"/>
        <v>0.15</v>
      </c>
    </row>
    <row r="340" spans="1:4" x14ac:dyDescent="0.2">
      <c r="A340" s="10">
        <f>Grundtabelle!A341</f>
        <v>33900</v>
      </c>
      <c r="B340" s="13">
        <f>(Grundtabelle!B341-Grundtabelle!C341)/Grundtabelle!A341*-1</f>
        <v>0.14115044247787611</v>
      </c>
      <c r="C340">
        <f t="shared" si="10"/>
        <v>4785</v>
      </c>
      <c r="D340" s="372">
        <f t="shared" si="11"/>
        <v>0.15</v>
      </c>
    </row>
    <row r="341" spans="1:4" x14ac:dyDescent="0.2">
      <c r="A341" s="10">
        <f>Grundtabelle!A342</f>
        <v>34000</v>
      </c>
      <c r="B341" s="13">
        <f>(Grundtabelle!B342-Grundtabelle!C342)/Grundtabelle!A342*-1</f>
        <v>0.14117647058823529</v>
      </c>
      <c r="C341">
        <f t="shared" si="10"/>
        <v>4800</v>
      </c>
      <c r="D341" s="372">
        <f t="shared" si="11"/>
        <v>0.15</v>
      </c>
    </row>
    <row r="342" spans="1:4" x14ac:dyDescent="0.2">
      <c r="A342" s="10">
        <f>Grundtabelle!A343</f>
        <v>34100</v>
      </c>
      <c r="B342" s="13">
        <f>(Grundtabelle!B343-Grundtabelle!C343)/Grundtabelle!A343*-1</f>
        <v>0.14120234604105572</v>
      </c>
      <c r="C342">
        <f t="shared" si="10"/>
        <v>4815</v>
      </c>
      <c r="D342" s="372">
        <f t="shared" si="11"/>
        <v>0.15</v>
      </c>
    </row>
    <row r="343" spans="1:4" x14ac:dyDescent="0.2">
      <c r="A343" s="10">
        <f>Grundtabelle!A344</f>
        <v>34200</v>
      </c>
      <c r="B343" s="13">
        <f>(Grundtabelle!B344-Grundtabelle!C344)/Grundtabelle!A344*-1</f>
        <v>0.14122807017543859</v>
      </c>
      <c r="C343">
        <f t="shared" si="10"/>
        <v>4830</v>
      </c>
      <c r="D343" s="372">
        <f t="shared" si="11"/>
        <v>0.15</v>
      </c>
    </row>
    <row r="344" spans="1:4" x14ac:dyDescent="0.2">
      <c r="A344" s="10">
        <f>Grundtabelle!A345</f>
        <v>34300</v>
      </c>
      <c r="B344" s="13">
        <f>(Grundtabelle!B345-Grundtabelle!C345)/Grundtabelle!A345*-1</f>
        <v>0.14125364431486881</v>
      </c>
      <c r="C344">
        <f t="shared" si="10"/>
        <v>4845</v>
      </c>
      <c r="D344" s="372">
        <f t="shared" si="11"/>
        <v>0.15</v>
      </c>
    </row>
    <row r="345" spans="1:4" x14ac:dyDescent="0.2">
      <c r="A345" s="10">
        <f>Grundtabelle!A346</f>
        <v>34400</v>
      </c>
      <c r="B345" s="13">
        <f>(Grundtabelle!B346-Grundtabelle!C346)/Grundtabelle!A346*-1</f>
        <v>0.14127906976744187</v>
      </c>
      <c r="C345">
        <f t="shared" si="10"/>
        <v>4860</v>
      </c>
      <c r="D345" s="372">
        <f t="shared" si="11"/>
        <v>0.15</v>
      </c>
    </row>
    <row r="346" spans="1:4" x14ac:dyDescent="0.2">
      <c r="A346" s="10">
        <f>Grundtabelle!A347</f>
        <v>34500</v>
      </c>
      <c r="B346" s="13">
        <f>(Grundtabelle!B347-Grundtabelle!C347)/Grundtabelle!A347*-1</f>
        <v>0.14130434782608695</v>
      </c>
      <c r="C346">
        <f t="shared" si="10"/>
        <v>4875</v>
      </c>
      <c r="D346" s="372">
        <f t="shared" si="11"/>
        <v>0.15</v>
      </c>
    </row>
    <row r="347" spans="1:4" x14ac:dyDescent="0.2">
      <c r="A347" s="10">
        <f>Grundtabelle!A348</f>
        <v>34600</v>
      </c>
      <c r="B347" s="13">
        <f>(Grundtabelle!B348-Grundtabelle!C348)/Grundtabelle!A348*-1</f>
        <v>0.14132947976878613</v>
      </c>
      <c r="C347">
        <f t="shared" si="10"/>
        <v>4890</v>
      </c>
      <c r="D347" s="372">
        <f t="shared" si="11"/>
        <v>0.15</v>
      </c>
    </row>
    <row r="348" spans="1:4" x14ac:dyDescent="0.2">
      <c r="A348" s="10">
        <f>Grundtabelle!A349</f>
        <v>34700</v>
      </c>
      <c r="B348" s="13">
        <f>(Grundtabelle!B349-Grundtabelle!C349)/Grundtabelle!A349*-1</f>
        <v>0.14135446685878963</v>
      </c>
      <c r="C348">
        <f t="shared" si="10"/>
        <v>4905</v>
      </c>
      <c r="D348" s="372">
        <f t="shared" si="11"/>
        <v>0.15</v>
      </c>
    </row>
    <row r="349" spans="1:4" x14ac:dyDescent="0.2">
      <c r="A349" s="10">
        <f>Grundtabelle!A350</f>
        <v>34800</v>
      </c>
      <c r="B349" s="13">
        <f>(Grundtabelle!B350-Grundtabelle!C350)/Grundtabelle!A350*-1</f>
        <v>0.14137931034482759</v>
      </c>
      <c r="C349">
        <f t="shared" si="10"/>
        <v>4920</v>
      </c>
      <c r="D349" s="372">
        <f t="shared" si="11"/>
        <v>0.15</v>
      </c>
    </row>
    <row r="350" spans="1:4" x14ac:dyDescent="0.2">
      <c r="A350" s="10">
        <f>Grundtabelle!A351</f>
        <v>34900</v>
      </c>
      <c r="B350" s="13">
        <f>(Grundtabelle!B351-Grundtabelle!C351)/Grundtabelle!A351*-1</f>
        <v>0.14140401146131806</v>
      </c>
      <c r="C350">
        <f t="shared" si="10"/>
        <v>4935</v>
      </c>
      <c r="D350" s="372">
        <f t="shared" si="11"/>
        <v>0.15</v>
      </c>
    </row>
    <row r="351" spans="1:4" x14ac:dyDescent="0.2">
      <c r="A351" s="10">
        <f>Grundtabelle!A352</f>
        <v>35000</v>
      </c>
      <c r="B351" s="13">
        <f>(Grundtabelle!B352-Grundtabelle!C352)/Grundtabelle!A352*-1</f>
        <v>0.14142857142857143</v>
      </c>
      <c r="C351">
        <f t="shared" si="10"/>
        <v>4950</v>
      </c>
      <c r="D351" s="372">
        <f t="shared" si="11"/>
        <v>0.15</v>
      </c>
    </row>
    <row r="352" spans="1:4" x14ac:dyDescent="0.2">
      <c r="A352" s="10">
        <f>Grundtabelle!A353</f>
        <v>35100</v>
      </c>
      <c r="B352" s="13">
        <f>(Grundtabelle!B353-Grundtabelle!C353)/Grundtabelle!A353*-1</f>
        <v>0.14145299145299145</v>
      </c>
      <c r="C352">
        <f t="shared" si="10"/>
        <v>4965</v>
      </c>
      <c r="D352" s="372">
        <f t="shared" si="11"/>
        <v>0.15</v>
      </c>
    </row>
    <row r="353" spans="1:4" x14ac:dyDescent="0.2">
      <c r="A353" s="10">
        <f>Grundtabelle!A354</f>
        <v>35200</v>
      </c>
      <c r="B353" s="13">
        <f>(Grundtabelle!B354-Grundtabelle!C354)/Grundtabelle!A354*-1</f>
        <v>0.14147727272727273</v>
      </c>
      <c r="C353">
        <f t="shared" si="10"/>
        <v>4980</v>
      </c>
      <c r="D353" s="372">
        <f t="shared" si="11"/>
        <v>0.15</v>
      </c>
    </row>
    <row r="354" spans="1:4" x14ac:dyDescent="0.2">
      <c r="A354" s="10">
        <f>Grundtabelle!A355</f>
        <v>35300</v>
      </c>
      <c r="B354" s="13">
        <f>(Grundtabelle!B355-Grundtabelle!C355)/Grundtabelle!A355*-1</f>
        <v>0.14150141643059491</v>
      </c>
      <c r="C354">
        <f t="shared" si="10"/>
        <v>4995</v>
      </c>
      <c r="D354" s="372">
        <f t="shared" si="11"/>
        <v>0.15</v>
      </c>
    </row>
    <row r="355" spans="1:4" x14ac:dyDescent="0.2">
      <c r="A355" s="10">
        <f>Grundtabelle!A356</f>
        <v>35400</v>
      </c>
      <c r="B355" s="13">
        <f>(Grundtabelle!B356-Grundtabelle!C356)/Grundtabelle!A356*-1</f>
        <v>0.14152542372881355</v>
      </c>
      <c r="C355">
        <f t="shared" si="10"/>
        <v>5010</v>
      </c>
      <c r="D355" s="372">
        <f t="shared" si="11"/>
        <v>0.15</v>
      </c>
    </row>
    <row r="356" spans="1:4" x14ac:dyDescent="0.2">
      <c r="A356" s="10">
        <f>Grundtabelle!A357</f>
        <v>35500</v>
      </c>
      <c r="B356" s="13">
        <f>(Grundtabelle!B357-Grundtabelle!C357)/Grundtabelle!A357*-1</f>
        <v>0.14154929577464789</v>
      </c>
      <c r="C356">
        <f t="shared" si="10"/>
        <v>5025</v>
      </c>
      <c r="D356" s="372">
        <f t="shared" si="11"/>
        <v>0.15</v>
      </c>
    </row>
    <row r="357" spans="1:4" x14ac:dyDescent="0.2">
      <c r="A357" s="10">
        <f>Grundtabelle!A358</f>
        <v>35600</v>
      </c>
      <c r="B357" s="13">
        <f>(Grundtabelle!B358-Grundtabelle!C358)/Grundtabelle!A358*-1</f>
        <v>0.14157303370786517</v>
      </c>
      <c r="C357">
        <f t="shared" si="10"/>
        <v>5040</v>
      </c>
      <c r="D357" s="372">
        <f t="shared" si="11"/>
        <v>0.15</v>
      </c>
    </row>
    <row r="358" spans="1:4" x14ac:dyDescent="0.2">
      <c r="A358" s="10">
        <f>Grundtabelle!A359</f>
        <v>35700</v>
      </c>
      <c r="B358" s="13">
        <f>(Grundtabelle!B359-Grundtabelle!C359)/Grundtabelle!A359*-1</f>
        <v>0.14159663865546218</v>
      </c>
      <c r="C358">
        <f t="shared" si="10"/>
        <v>5055</v>
      </c>
      <c r="D358" s="372">
        <f t="shared" si="11"/>
        <v>0.15</v>
      </c>
    </row>
  </sheetData>
  <phoneticPr fontId="3" type="noConversion"/>
  <pageMargins left="0.79" right="0.79" top="0.98" bottom="0.98" header="0.49" footer="0.49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K33" sqref="K33"/>
    </sheetView>
  </sheetViews>
  <sheetFormatPr baseColWidth="10" defaultRowHeight="12.75" x14ac:dyDescent="0.2"/>
  <cols>
    <col min="2" max="2" width="24" bestFit="1" customWidth="1"/>
  </cols>
  <sheetData>
    <row r="2" spans="2:3" x14ac:dyDescent="0.2">
      <c r="B2" s="15" t="s">
        <v>171</v>
      </c>
    </row>
    <row r="4" spans="2:3" x14ac:dyDescent="0.2">
      <c r="B4" s="15" t="s">
        <v>172</v>
      </c>
      <c r="C4">
        <v>52</v>
      </c>
    </row>
    <row r="5" spans="2:3" x14ac:dyDescent="0.2">
      <c r="B5" s="15" t="s">
        <v>173</v>
      </c>
      <c r="C5">
        <v>40</v>
      </c>
    </row>
    <row r="6" spans="2:3" x14ac:dyDescent="0.2">
      <c r="C6">
        <f>C5*C4</f>
        <v>2080</v>
      </c>
    </row>
    <row r="7" spans="2:3" x14ac:dyDescent="0.2">
      <c r="B7" s="15" t="s">
        <v>175</v>
      </c>
      <c r="C7" s="257">
        <v>3</v>
      </c>
    </row>
    <row r="8" spans="2:3" x14ac:dyDescent="0.2">
      <c r="B8" s="15" t="s">
        <v>174</v>
      </c>
      <c r="C8">
        <f>C7*C6</f>
        <v>6240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P43"/>
  <sheetViews>
    <sheetView topLeftCell="A16" workbookViewId="0">
      <selection activeCell="G43" sqref="G43"/>
    </sheetView>
  </sheetViews>
  <sheetFormatPr baseColWidth="10" defaultRowHeight="12.75" x14ac:dyDescent="0.2"/>
  <cols>
    <col min="2" max="2" width="44.7109375" bestFit="1" customWidth="1"/>
    <col min="3" max="3" width="6.28515625" style="179" customWidth="1"/>
    <col min="4" max="4" width="15.28515625" bestFit="1" customWidth="1"/>
  </cols>
  <sheetData>
    <row r="2" spans="2:6" x14ac:dyDescent="0.2">
      <c r="B2" s="219" t="s">
        <v>134</v>
      </c>
    </row>
    <row r="4" spans="2:6" x14ac:dyDescent="0.2">
      <c r="B4" s="15" t="s">
        <v>139</v>
      </c>
      <c r="D4" s="143">
        <f>82.2*1000000</f>
        <v>82200000</v>
      </c>
      <c r="F4" t="s">
        <v>141</v>
      </c>
    </row>
    <row r="5" spans="2:6" x14ac:dyDescent="0.2">
      <c r="B5" s="15" t="s">
        <v>119</v>
      </c>
      <c r="C5" s="178"/>
      <c r="D5" s="221">
        <f>73524*1000</f>
        <v>73524000</v>
      </c>
      <c r="F5" t="s">
        <v>140</v>
      </c>
    </row>
    <row r="6" spans="2:6" x14ac:dyDescent="0.2">
      <c r="B6" s="187" t="s">
        <v>145</v>
      </c>
      <c r="C6" s="178"/>
      <c r="D6" s="221">
        <v>10900000</v>
      </c>
      <c r="F6" t="s">
        <v>142</v>
      </c>
    </row>
    <row r="7" spans="2:6" x14ac:dyDescent="0.2">
      <c r="B7" s="15" t="s">
        <v>146</v>
      </c>
      <c r="C7" s="178"/>
      <c r="D7" s="47">
        <v>13100000</v>
      </c>
    </row>
    <row r="8" spans="2:6" x14ac:dyDescent="0.2">
      <c r="B8" s="15" t="s">
        <v>128</v>
      </c>
      <c r="C8" s="178"/>
      <c r="D8" s="217">
        <f>D5-D7</f>
        <v>60424000</v>
      </c>
    </row>
    <row r="9" spans="2:6" x14ac:dyDescent="0.2">
      <c r="B9" s="15" t="s">
        <v>143</v>
      </c>
      <c r="C9" s="178"/>
      <c r="D9" s="221">
        <f>4330.4*1000</f>
        <v>4330400</v>
      </c>
      <c r="F9" t="s">
        <v>142</v>
      </c>
    </row>
    <row r="10" spans="2:6" x14ac:dyDescent="0.2">
      <c r="B10" s="15" t="s">
        <v>144</v>
      </c>
      <c r="C10" s="178"/>
      <c r="D10" s="143">
        <f>D9/5</f>
        <v>866080</v>
      </c>
    </row>
    <row r="12" spans="2:6" x14ac:dyDescent="0.2">
      <c r="B12" s="15" t="s">
        <v>120</v>
      </c>
      <c r="C12" s="193"/>
      <c r="D12" s="47">
        <v>1446.2739999999999</v>
      </c>
      <c r="E12" s="15" t="s">
        <v>35</v>
      </c>
      <c r="F12" t="s">
        <v>138</v>
      </c>
    </row>
    <row r="13" spans="2:6" x14ac:dyDescent="0.2">
      <c r="B13" s="182" t="s">
        <v>121</v>
      </c>
      <c r="C13" s="194"/>
      <c r="D13" s="165">
        <v>493.33600000000001</v>
      </c>
      <c r="E13" s="182" t="s">
        <v>35</v>
      </c>
      <c r="F13" t="s">
        <v>138</v>
      </c>
    </row>
    <row r="14" spans="2:6" x14ac:dyDescent="0.2">
      <c r="B14" s="187" t="s">
        <v>124</v>
      </c>
      <c r="C14" s="192">
        <v>2010</v>
      </c>
      <c r="D14" s="208">
        <f>SUM(D12:D13)</f>
        <v>1939.61</v>
      </c>
      <c r="E14" s="15" t="s">
        <v>35</v>
      </c>
    </row>
    <row r="16" spans="2:6" x14ac:dyDescent="0.2">
      <c r="B16" s="15" t="s">
        <v>122</v>
      </c>
      <c r="C16" s="192">
        <v>2011</v>
      </c>
      <c r="D16" s="221">
        <f>138101762/1000000</f>
        <v>138.10176200000001</v>
      </c>
      <c r="E16" s="15" t="s">
        <v>35</v>
      </c>
      <c r="F16" t="s">
        <v>147</v>
      </c>
    </row>
    <row r="18" spans="2:16" x14ac:dyDescent="0.2">
      <c r="B18" s="16" t="s">
        <v>107</v>
      </c>
      <c r="D18" s="143">
        <v>1543.11</v>
      </c>
      <c r="E18" t="s">
        <v>35</v>
      </c>
      <c r="F18" t="s">
        <v>137</v>
      </c>
    </row>
    <row r="19" spans="2:16" x14ac:dyDescent="0.2">
      <c r="B19" s="35" t="s">
        <v>45</v>
      </c>
      <c r="C19" s="185"/>
      <c r="D19" s="188">
        <v>717.54</v>
      </c>
      <c r="E19" s="186" t="s">
        <v>35</v>
      </c>
      <c r="F19" t="s">
        <v>137</v>
      </c>
    </row>
    <row r="20" spans="2:16" x14ac:dyDescent="0.2">
      <c r="B20" s="42" t="s">
        <v>112</v>
      </c>
      <c r="C20" s="192">
        <v>2015</v>
      </c>
      <c r="D20" s="209">
        <f>SUM(D18:D19)</f>
        <v>2260.6499999999996</v>
      </c>
      <c r="E20" s="189" t="s">
        <v>35</v>
      </c>
    </row>
    <row r="22" spans="2:16" x14ac:dyDescent="0.2">
      <c r="B22" s="204" t="s">
        <v>125</v>
      </c>
      <c r="C22" s="203">
        <v>2011</v>
      </c>
      <c r="D22" s="201">
        <v>213</v>
      </c>
      <c r="E22" s="15" t="s">
        <v>35</v>
      </c>
      <c r="F22" s="16" t="s">
        <v>109</v>
      </c>
    </row>
    <row r="23" spans="2:16" x14ac:dyDescent="0.2">
      <c r="B23" s="36" t="s">
        <v>126</v>
      </c>
      <c r="C23" s="191">
        <v>2011</v>
      </c>
      <c r="D23" s="202">
        <v>27.3</v>
      </c>
      <c r="E23" s="182" t="s">
        <v>35</v>
      </c>
      <c r="F23" s="16" t="s">
        <v>108</v>
      </c>
    </row>
    <row r="24" spans="2:16" x14ac:dyDescent="0.2">
      <c r="B24" s="83" t="s">
        <v>41</v>
      </c>
      <c r="C24" s="200"/>
      <c r="D24" s="210">
        <f>SUM(D22:D23)</f>
        <v>240.3</v>
      </c>
      <c r="E24" s="16" t="s">
        <v>35</v>
      </c>
    </row>
    <row r="26" spans="2:16" x14ac:dyDescent="0.2">
      <c r="B26" s="15" t="s">
        <v>113</v>
      </c>
      <c r="C26" s="190">
        <v>2015</v>
      </c>
      <c r="D26" s="143">
        <f>605181/1000</f>
        <v>605.18100000000004</v>
      </c>
      <c r="E26" s="15" t="s">
        <v>35</v>
      </c>
      <c r="F26" t="s">
        <v>114</v>
      </c>
    </row>
    <row r="27" spans="2:16" x14ac:dyDescent="0.2">
      <c r="B27" s="182" t="s">
        <v>115</v>
      </c>
      <c r="C27" s="222">
        <v>2015</v>
      </c>
      <c r="D27" s="183">
        <f>-15362/1000</f>
        <v>-15.362</v>
      </c>
      <c r="E27" s="182" t="s">
        <v>35</v>
      </c>
      <c r="F27" t="s">
        <v>114</v>
      </c>
    </row>
    <row r="28" spans="2:16" x14ac:dyDescent="0.2">
      <c r="B28" s="15" t="s">
        <v>116</v>
      </c>
      <c r="C28" s="178"/>
      <c r="D28" s="207">
        <f>SUM(D26:D27)</f>
        <v>589.81900000000007</v>
      </c>
      <c r="E28" s="15" t="s">
        <v>35</v>
      </c>
    </row>
    <row r="29" spans="2:16" x14ac:dyDescent="0.2">
      <c r="B29" s="182" t="s">
        <v>117</v>
      </c>
      <c r="C29" s="222">
        <v>2011</v>
      </c>
      <c r="D29" s="183">
        <f>-80.9</f>
        <v>-80.900000000000006</v>
      </c>
      <c r="E29" s="182" t="s">
        <v>35</v>
      </c>
      <c r="F29" t="s">
        <v>118</v>
      </c>
    </row>
    <row r="30" spans="2:16" x14ac:dyDescent="0.2">
      <c r="B30" s="15"/>
      <c r="C30" s="178"/>
      <c r="D30" s="207">
        <f>SUM(D28:D29)</f>
        <v>508.9190000000001</v>
      </c>
      <c r="E30" s="187" t="s">
        <v>35</v>
      </c>
    </row>
    <row r="31" spans="2:16" x14ac:dyDescent="0.2">
      <c r="B31" s="15"/>
      <c r="C31" s="178"/>
      <c r="D31" s="181"/>
      <c r="E31" s="187"/>
    </row>
    <row r="32" spans="2:16" x14ac:dyDescent="0.2">
      <c r="B32" s="15" t="s">
        <v>127</v>
      </c>
      <c r="C32" s="190">
        <v>2016</v>
      </c>
      <c r="D32" s="180">
        <v>10500</v>
      </c>
      <c r="E32" s="187" t="s">
        <v>35</v>
      </c>
      <c r="F32" t="s">
        <v>81</v>
      </c>
      <c r="P32" s="216" t="s">
        <v>111</v>
      </c>
    </row>
    <row r="33" spans="2:8" x14ac:dyDescent="0.2">
      <c r="B33" s="15"/>
      <c r="C33" s="178"/>
      <c r="D33" s="181"/>
      <c r="E33" s="187"/>
    </row>
    <row r="35" spans="2:8" x14ac:dyDescent="0.2">
      <c r="B35" s="14" t="s">
        <v>130</v>
      </c>
      <c r="C35" s="184"/>
      <c r="D35" s="206">
        <f>D30/D20</f>
        <v>0.22512065114015889</v>
      </c>
    </row>
    <row r="37" spans="2:8" x14ac:dyDescent="0.2">
      <c r="B37" s="14" t="s">
        <v>131</v>
      </c>
      <c r="C37" s="184"/>
      <c r="D37" s="212">
        <f>D24/D20</f>
        <v>0.10629686152212861</v>
      </c>
    </row>
    <row r="39" spans="2:8" x14ac:dyDescent="0.2">
      <c r="B39" s="42" t="s">
        <v>48</v>
      </c>
      <c r="C39" s="16"/>
      <c r="D39" s="199">
        <f>D8</f>
        <v>60424000</v>
      </c>
      <c r="F39" s="16"/>
      <c r="G39" s="16"/>
      <c r="H39" s="16"/>
    </row>
    <row r="40" spans="2:8" x14ac:dyDescent="0.2">
      <c r="B40" s="173" t="s">
        <v>18</v>
      </c>
      <c r="C40" s="174"/>
      <c r="D40" s="175">
        <f>Parameter!C7</f>
        <v>300</v>
      </c>
      <c r="F40" s="16"/>
      <c r="G40" s="16"/>
      <c r="H40" s="16"/>
    </row>
    <row r="41" spans="2:8" x14ac:dyDescent="0.2">
      <c r="B41" s="42" t="s">
        <v>56</v>
      </c>
      <c r="C41" s="172"/>
      <c r="D41" s="176">
        <f>D39*D40*12/1000000000</f>
        <v>217.5264</v>
      </c>
      <c r="E41" s="15" t="s">
        <v>35</v>
      </c>
      <c r="F41" s="16"/>
      <c r="G41" s="177"/>
      <c r="H41" s="171"/>
    </row>
    <row r="43" spans="2:8" x14ac:dyDescent="0.2">
      <c r="B43" s="14" t="s">
        <v>129</v>
      </c>
      <c r="C43" s="184"/>
      <c r="D43" s="212">
        <f>D41/D20</f>
        <v>9.6222944728286131E-2</v>
      </c>
    </row>
  </sheetData>
  <hyperlinks>
    <hyperlink ref="P32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20"/>
  <sheetViews>
    <sheetView zoomScale="130" zoomScaleNormal="130" workbookViewId="0">
      <selection activeCell="C5" sqref="C5"/>
    </sheetView>
  </sheetViews>
  <sheetFormatPr baseColWidth="10" defaultRowHeight="12.75" x14ac:dyDescent="0.2"/>
  <cols>
    <col min="1" max="1" width="3.85546875" customWidth="1"/>
    <col min="2" max="2" width="23.5703125" customWidth="1"/>
    <col min="4" max="4" width="4.28515625" customWidth="1"/>
    <col min="7" max="7" width="9.140625" bestFit="1" customWidth="1"/>
    <col min="9" max="9" width="14.42578125" customWidth="1"/>
    <col min="10" max="10" width="16" customWidth="1"/>
    <col min="11" max="11" width="6.28515625" customWidth="1"/>
  </cols>
  <sheetData>
    <row r="2" spans="2:11" x14ac:dyDescent="0.2">
      <c r="B2" s="219" t="s">
        <v>82</v>
      </c>
    </row>
    <row r="4" spans="2:11" x14ac:dyDescent="0.2">
      <c r="B4" s="225" t="s">
        <v>110</v>
      </c>
      <c r="C4" s="161">
        <v>0.15</v>
      </c>
    </row>
    <row r="5" spans="2:11" x14ac:dyDescent="0.2">
      <c r="B5" s="226" t="s">
        <v>53</v>
      </c>
      <c r="C5" s="162">
        <v>0.01</v>
      </c>
      <c r="E5">
        <f>A5*Parameter!C415</f>
        <v>0</v>
      </c>
    </row>
    <row r="6" spans="2:11" x14ac:dyDescent="0.2">
      <c r="B6" s="226" t="s">
        <v>17</v>
      </c>
      <c r="C6" s="162">
        <v>0.2</v>
      </c>
    </row>
    <row r="7" spans="2:11" x14ac:dyDescent="0.2">
      <c r="B7" s="226" t="s">
        <v>18</v>
      </c>
      <c r="C7" s="163">
        <v>300</v>
      </c>
      <c r="E7" s="218" t="s">
        <v>49</v>
      </c>
      <c r="F7" s="154"/>
      <c r="G7" s="215">
        <f>Daten!D43</f>
        <v>9.6222944728286131E-2</v>
      </c>
    </row>
    <row r="8" spans="2:11" x14ac:dyDescent="0.2">
      <c r="B8" s="227" t="s">
        <v>15</v>
      </c>
      <c r="C8" s="163">
        <v>100</v>
      </c>
    </row>
    <row r="9" spans="2:11" x14ac:dyDescent="0.2">
      <c r="B9" s="228" t="s">
        <v>50</v>
      </c>
      <c r="C9" s="164">
        <v>350</v>
      </c>
    </row>
    <row r="11" spans="2:11" x14ac:dyDescent="0.2">
      <c r="B11" s="213" t="s">
        <v>132</v>
      </c>
      <c r="C11" s="214"/>
      <c r="D11" s="154"/>
      <c r="E11" s="154"/>
      <c r="F11" s="154"/>
      <c r="G11" s="154"/>
      <c r="H11" s="154"/>
      <c r="I11" s="154"/>
      <c r="J11" s="154"/>
      <c r="K11" s="215">
        <f>Daten!D37</f>
        <v>0.10629686152212861</v>
      </c>
    </row>
    <row r="12" spans="2:11" ht="5.25" customHeight="1" x14ac:dyDescent="0.2"/>
    <row r="13" spans="2:11" x14ac:dyDescent="0.2">
      <c r="B13" s="213" t="s">
        <v>133</v>
      </c>
      <c r="C13" s="214"/>
      <c r="D13" s="154"/>
      <c r="E13" s="154"/>
      <c r="F13" s="154"/>
      <c r="G13" s="154"/>
      <c r="H13" s="154"/>
      <c r="I13" s="154"/>
      <c r="J13" s="154"/>
      <c r="K13" s="215">
        <f>Daten!D35</f>
        <v>0.22512065114015889</v>
      </c>
    </row>
    <row r="14" spans="2:11" x14ac:dyDescent="0.2">
      <c r="B14" s="211"/>
      <c r="C14" s="211"/>
    </row>
    <row r="15" spans="2:11" x14ac:dyDescent="0.2">
      <c r="B15" s="244" t="s">
        <v>155</v>
      </c>
      <c r="C15" s="211"/>
    </row>
    <row r="16" spans="2:11" x14ac:dyDescent="0.2">
      <c r="B16" s="382" t="s">
        <v>156</v>
      </c>
      <c r="C16" s="383"/>
      <c r="D16" s="383"/>
      <c r="E16" s="383"/>
      <c r="F16" s="383"/>
      <c r="G16" s="233">
        <v>0.01</v>
      </c>
      <c r="H16" s="229"/>
    </row>
    <row r="17" spans="2:8" x14ac:dyDescent="0.2">
      <c r="B17" s="384" t="s">
        <v>157</v>
      </c>
      <c r="C17" s="385"/>
      <c r="D17" s="385"/>
      <c r="E17" s="385"/>
      <c r="F17" s="385"/>
      <c r="G17" s="234">
        <f>2/67</f>
        <v>2.9850746268656716E-2</v>
      </c>
      <c r="H17" s="230"/>
    </row>
    <row r="18" spans="2:8" x14ac:dyDescent="0.2">
      <c r="B18" s="384" t="s">
        <v>159</v>
      </c>
      <c r="C18" s="385"/>
      <c r="D18" s="385"/>
      <c r="E18" s="385"/>
      <c r="F18" s="385"/>
      <c r="G18" s="235">
        <f>G17*Daten!D8</f>
        <v>1803701.4925373134</v>
      </c>
      <c r="H18" s="230"/>
    </row>
    <row r="19" spans="2:8" x14ac:dyDescent="0.2">
      <c r="B19" s="384" t="s">
        <v>160</v>
      </c>
      <c r="C19" s="385"/>
      <c r="D19" s="385"/>
      <c r="E19" s="385"/>
      <c r="F19" s="385"/>
      <c r="G19" s="235">
        <f>G16*Daten!D20</f>
        <v>22.606499999999997</v>
      </c>
      <c r="H19" s="231" t="s">
        <v>35</v>
      </c>
    </row>
    <row r="20" spans="2:8" x14ac:dyDescent="0.2">
      <c r="B20" s="160" t="s">
        <v>158</v>
      </c>
      <c r="C20" s="186"/>
      <c r="D20" s="186"/>
      <c r="E20" s="186"/>
      <c r="F20" s="186"/>
      <c r="G20" s="236">
        <f>G19/G18/12*1000000000</f>
        <v>1044.4494323447636</v>
      </c>
      <c r="H20" s="232" t="s">
        <v>161</v>
      </c>
    </row>
  </sheetData>
  <mergeCells count="4">
    <mergeCell ref="B16:F16"/>
    <mergeCell ref="B17:F17"/>
    <mergeCell ref="B18:F18"/>
    <mergeCell ref="B19:F19"/>
  </mergeCells>
  <phoneticPr fontId="3" type="noConversion"/>
  <pageMargins left="0.79" right="0.79" top="0.98" bottom="0.98" header="0.49" footer="0.4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F57"/>
  <sheetViews>
    <sheetView showGridLines="0" topLeftCell="B31" zoomScale="110" zoomScaleNormal="110" workbookViewId="0">
      <selection activeCell="E51" sqref="E51"/>
    </sheetView>
  </sheetViews>
  <sheetFormatPr baseColWidth="10" defaultRowHeight="12.75" x14ac:dyDescent="0.2"/>
  <cols>
    <col min="1" max="1" width="5.42578125" style="16" customWidth="1"/>
    <col min="2" max="2" width="51.5703125" style="16" customWidth="1"/>
    <col min="3" max="3" width="18.85546875" style="16" customWidth="1"/>
    <col min="4" max="4" width="17.85546875" style="16" customWidth="1"/>
    <col min="5" max="5" width="12.140625" style="16" customWidth="1"/>
    <col min="6" max="6" width="7.5703125" style="16" customWidth="1"/>
    <col min="7" max="7" width="20" style="16" bestFit="1" customWidth="1"/>
    <col min="8" max="16384" width="11.42578125" style="16"/>
  </cols>
  <sheetData>
    <row r="2" spans="2:5" ht="18" customHeight="1" x14ac:dyDescent="0.25">
      <c r="B2" s="386" t="s">
        <v>19</v>
      </c>
      <c r="C2" s="386"/>
      <c r="D2" s="386"/>
      <c r="E2" s="386"/>
    </row>
    <row r="3" spans="2:5" ht="13.5" thickBot="1" x14ac:dyDescent="0.25">
      <c r="B3" s="17"/>
    </row>
    <row r="4" spans="2:5" x14ac:dyDescent="0.2">
      <c r="B4" s="387" t="s">
        <v>166</v>
      </c>
      <c r="C4" s="389" t="s">
        <v>35</v>
      </c>
      <c r="D4" s="18" t="s">
        <v>20</v>
      </c>
      <c r="E4" s="391" t="s">
        <v>21</v>
      </c>
    </row>
    <row r="5" spans="2:5" x14ac:dyDescent="0.2">
      <c r="B5" s="388"/>
      <c r="C5" s="390"/>
      <c r="D5" s="19" t="s">
        <v>22</v>
      </c>
      <c r="E5" s="392"/>
    </row>
    <row r="6" spans="2:5" ht="12.75" customHeight="1" x14ac:dyDescent="0.2">
      <c r="B6" s="20" t="s">
        <v>23</v>
      </c>
      <c r="C6" s="21">
        <f>E51</f>
        <v>98.7974999999999</v>
      </c>
      <c r="D6" s="50">
        <v>1</v>
      </c>
      <c r="E6" s="44">
        <f t="shared" ref="E6:E22" si="0">C6*D6</f>
        <v>98.7974999999999</v>
      </c>
    </row>
    <row r="7" spans="2:5" ht="12.75" customHeight="1" x14ac:dyDescent="0.2">
      <c r="B7" s="20" t="s">
        <v>24</v>
      </c>
      <c r="C7" s="24">
        <f>E43</f>
        <v>230.42413799999997</v>
      </c>
      <c r="D7" s="50">
        <v>0.9</v>
      </c>
      <c r="E7" s="44">
        <f t="shared" si="0"/>
        <v>207.38172419999998</v>
      </c>
    </row>
    <row r="8" spans="2:5" ht="12.75" customHeight="1" x14ac:dyDescent="0.2">
      <c r="B8" s="20" t="s">
        <v>25</v>
      </c>
      <c r="C8" s="48">
        <f>E56</f>
        <v>84</v>
      </c>
      <c r="D8" s="50">
        <v>1</v>
      </c>
      <c r="E8" s="44">
        <f t="shared" si="0"/>
        <v>84</v>
      </c>
    </row>
    <row r="9" spans="2:5" ht="12.75" customHeight="1" x14ac:dyDescent="0.2">
      <c r="B9" s="20" t="s">
        <v>168</v>
      </c>
      <c r="C9" s="43">
        <f>E39*(0.19-0.07)*-0.05</f>
        <v>-2.960016</v>
      </c>
      <c r="D9" s="50">
        <v>1</v>
      </c>
      <c r="E9" s="44">
        <f t="shared" si="0"/>
        <v>-2.960016</v>
      </c>
    </row>
    <row r="10" spans="2:5" ht="12.75" customHeight="1" x14ac:dyDescent="0.2">
      <c r="B10" s="20" t="s">
        <v>26</v>
      </c>
      <c r="C10" s="43">
        <v>35</v>
      </c>
      <c r="D10" s="50">
        <v>1</v>
      </c>
      <c r="E10" s="44">
        <f t="shared" si="0"/>
        <v>35</v>
      </c>
    </row>
    <row r="11" spans="2:5" ht="12.75" customHeight="1" x14ac:dyDescent="0.2">
      <c r="B11" s="20" t="s">
        <v>27</v>
      </c>
      <c r="C11" s="43">
        <v>29</v>
      </c>
      <c r="D11" s="50">
        <v>1</v>
      </c>
      <c r="E11" s="44">
        <f t="shared" si="0"/>
        <v>29</v>
      </c>
    </row>
    <row r="12" spans="2:5" ht="12.75" customHeight="1" x14ac:dyDescent="0.2">
      <c r="B12" s="20" t="s">
        <v>164</v>
      </c>
      <c r="C12" s="43">
        <v>44.6</v>
      </c>
      <c r="D12" s="50">
        <v>0.3</v>
      </c>
      <c r="E12" s="44">
        <f t="shared" si="0"/>
        <v>13.38</v>
      </c>
    </row>
    <row r="13" spans="2:5" ht="12.75" customHeight="1" x14ac:dyDescent="0.2">
      <c r="B13" s="20" t="s">
        <v>165</v>
      </c>
      <c r="C13" s="43">
        <f>(0.19-0.07)*C12*-1</f>
        <v>-5.3520000000000003</v>
      </c>
      <c r="D13" s="50">
        <v>0.9</v>
      </c>
      <c r="E13" s="44">
        <f t="shared" si="0"/>
        <v>-4.8168000000000006</v>
      </c>
    </row>
    <row r="14" spans="2:5" ht="12.75" customHeight="1" x14ac:dyDescent="0.2">
      <c r="B14" s="20" t="s">
        <v>28</v>
      </c>
      <c r="C14" s="43">
        <f>18.29*0.614/(1-0.61)</f>
        <v>28.795025641025639</v>
      </c>
      <c r="D14" s="50">
        <v>0</v>
      </c>
      <c r="E14" s="44">
        <f t="shared" si="0"/>
        <v>0</v>
      </c>
    </row>
    <row r="15" spans="2:5" ht="12.75" customHeight="1" x14ac:dyDescent="0.2">
      <c r="B15" s="20" t="s">
        <v>51</v>
      </c>
      <c r="C15" s="43">
        <v>4</v>
      </c>
      <c r="D15" s="50">
        <v>1</v>
      </c>
      <c r="E15" s="44">
        <f t="shared" si="0"/>
        <v>4</v>
      </c>
    </row>
    <row r="16" spans="2:5" ht="12.75" customHeight="1" x14ac:dyDescent="0.2">
      <c r="B16" s="20" t="s">
        <v>52</v>
      </c>
      <c r="C16" s="43">
        <v>10</v>
      </c>
      <c r="D16" s="50">
        <v>1</v>
      </c>
      <c r="E16" s="44">
        <f t="shared" si="0"/>
        <v>10</v>
      </c>
    </row>
    <row r="17" spans="2:6" ht="12.75" customHeight="1" x14ac:dyDescent="0.2">
      <c r="B17" s="20" t="s">
        <v>169</v>
      </c>
      <c r="C17" s="43">
        <v>10</v>
      </c>
      <c r="D17" s="50">
        <v>0.3</v>
      </c>
      <c r="E17" s="44">
        <f t="shared" si="0"/>
        <v>3</v>
      </c>
    </row>
    <row r="18" spans="2:6" ht="12.75" customHeight="1" x14ac:dyDescent="0.2">
      <c r="B18" s="20" t="s">
        <v>167</v>
      </c>
      <c r="C18" s="43">
        <f>(0.19-0.07)*C17*-1</f>
        <v>-1.2</v>
      </c>
      <c r="D18" s="50">
        <v>0.9</v>
      </c>
      <c r="E18" s="44">
        <f t="shared" si="0"/>
        <v>-1.08</v>
      </c>
    </row>
    <row r="19" spans="2:6" ht="12.75" customHeight="1" x14ac:dyDescent="0.2">
      <c r="B19" s="20" t="s">
        <v>29</v>
      </c>
      <c r="C19" s="43">
        <v>3</v>
      </c>
      <c r="D19" s="50">
        <v>1</v>
      </c>
      <c r="E19" s="44">
        <f t="shared" si="0"/>
        <v>3</v>
      </c>
    </row>
    <row r="20" spans="2:6" ht="12.75" customHeight="1" x14ac:dyDescent="0.2">
      <c r="B20" s="20" t="s">
        <v>30</v>
      </c>
      <c r="C20" s="43">
        <v>3.6</v>
      </c>
      <c r="D20" s="50">
        <v>0</v>
      </c>
      <c r="E20" s="44">
        <f t="shared" si="0"/>
        <v>0</v>
      </c>
    </row>
    <row r="21" spans="2:6" ht="12.75" customHeight="1" x14ac:dyDescent="0.2">
      <c r="B21" s="20" t="s">
        <v>31</v>
      </c>
      <c r="C21" s="43">
        <v>1.7</v>
      </c>
      <c r="D21" s="50">
        <v>0.2</v>
      </c>
      <c r="E21" s="44">
        <f t="shared" si="0"/>
        <v>0.34</v>
      </c>
    </row>
    <row r="22" spans="2:6" ht="12.75" customHeight="1" x14ac:dyDescent="0.2">
      <c r="B22" s="20" t="s">
        <v>32</v>
      </c>
      <c r="C22" s="43">
        <v>-2.8</v>
      </c>
      <c r="D22" s="50">
        <v>1</v>
      </c>
      <c r="E22" s="44">
        <f t="shared" si="0"/>
        <v>-2.8</v>
      </c>
    </row>
    <row r="23" spans="2:6" ht="12.75" customHeight="1" x14ac:dyDescent="0.2">
      <c r="B23" s="25" t="s">
        <v>55</v>
      </c>
      <c r="C23" s="26"/>
      <c r="D23" s="26"/>
      <c r="E23" s="248">
        <f>SUM(E6:E22)</f>
        <v>476.24240819999989</v>
      </c>
    </row>
    <row r="24" spans="2:6" ht="12.75" customHeight="1" x14ac:dyDescent="0.2">
      <c r="B24" s="27"/>
      <c r="E24" s="23"/>
    </row>
    <row r="25" spans="2:6" ht="12.75" customHeight="1" x14ac:dyDescent="0.2">
      <c r="B25" s="27"/>
      <c r="C25" s="28" t="s">
        <v>33</v>
      </c>
      <c r="D25" s="17" t="s">
        <v>34</v>
      </c>
      <c r="E25" s="17" t="s">
        <v>35</v>
      </c>
    </row>
    <row r="26" spans="2:6" ht="12.75" customHeight="1" x14ac:dyDescent="0.2">
      <c r="B26" s="250" t="s">
        <v>56</v>
      </c>
      <c r="C26" s="198">
        <f>Daten!D8</f>
        <v>60424000</v>
      </c>
      <c r="D26" s="45">
        <f>Parameter!C7</f>
        <v>300</v>
      </c>
      <c r="E26" s="167">
        <f>(D26*12*C26)/1000000000</f>
        <v>217.5264</v>
      </c>
      <c r="F26" s="166"/>
    </row>
    <row r="27" spans="2:6" ht="12.75" customHeight="1" x14ac:dyDescent="0.2">
      <c r="B27" s="251" t="s">
        <v>36</v>
      </c>
      <c r="C27" s="197">
        <f>Daten!D7</f>
        <v>13100000</v>
      </c>
      <c r="D27" s="46">
        <f>Parameter!C8</f>
        <v>100</v>
      </c>
      <c r="E27" s="44">
        <f>(D27*12*C27)/1000000000</f>
        <v>15.72</v>
      </c>
    </row>
    <row r="28" spans="2:6" ht="12.75" customHeight="1" x14ac:dyDescent="0.2">
      <c r="B28" s="251" t="s">
        <v>37</v>
      </c>
      <c r="C28" s="197">
        <f>Daten!D10</f>
        <v>866080</v>
      </c>
      <c r="D28" s="46">
        <f>Parameter!C9</f>
        <v>350</v>
      </c>
      <c r="E28" s="44">
        <f>C28*D28*12/1000000000</f>
        <v>3.6375359999999999</v>
      </c>
    </row>
    <row r="29" spans="2:6" ht="12.75" customHeight="1" x14ac:dyDescent="0.2">
      <c r="B29" s="252" t="s">
        <v>162</v>
      </c>
      <c r="C29" s="237"/>
      <c r="D29" s="238"/>
      <c r="E29" s="239">
        <v>35</v>
      </c>
    </row>
    <row r="30" spans="2:6" ht="12.75" customHeight="1" x14ac:dyDescent="0.2">
      <c r="B30" s="253" t="s">
        <v>163</v>
      </c>
      <c r="C30" s="241">
        <f>Parameter!G18</f>
        <v>1803701.4925373134</v>
      </c>
      <c r="D30" s="242">
        <f>Parameter!G20</f>
        <v>1044.4494323447636</v>
      </c>
      <c r="E30" s="240">
        <f>Parameter!G19</f>
        <v>22.606499999999997</v>
      </c>
    </row>
    <row r="31" spans="2:6" ht="12.75" customHeight="1" x14ac:dyDescent="0.2">
      <c r="B31" s="31" t="s">
        <v>151</v>
      </c>
      <c r="C31" s="32"/>
      <c r="D31" s="33"/>
      <c r="E31" s="249">
        <f>SUM(E26:E30)</f>
        <v>294.49043599999999</v>
      </c>
    </row>
    <row r="32" spans="2:6" ht="12.75" customHeight="1" x14ac:dyDescent="0.2">
      <c r="B32" s="27"/>
    </row>
    <row r="33" spans="2:6" ht="18.75" customHeight="1" thickBot="1" x14ac:dyDescent="0.25">
      <c r="B33" s="245" t="s">
        <v>38</v>
      </c>
      <c r="C33" s="246"/>
      <c r="D33" s="246"/>
      <c r="E33" s="247">
        <f>E23-E31</f>
        <v>181.7519721999999</v>
      </c>
    </row>
    <row r="34" spans="2:6" ht="12.75" customHeight="1" x14ac:dyDescent="0.2"/>
    <row r="35" spans="2:6" ht="12.75" customHeight="1" x14ac:dyDescent="0.2">
      <c r="B35" s="105" t="s">
        <v>170</v>
      </c>
    </row>
    <row r="36" spans="2:6" ht="12.75" customHeight="1" x14ac:dyDescent="0.2">
      <c r="E36" s="30" t="s">
        <v>35</v>
      </c>
    </row>
    <row r="37" spans="2:6" ht="12.75" customHeight="1" x14ac:dyDescent="0.2">
      <c r="B37" s="16" t="str">
        <f>CONCATENATE("Konsumausgaben"," ",Daten!C12)</f>
        <v xml:space="preserve">Konsumausgaben </v>
      </c>
    </row>
    <row r="38" spans="2:6" ht="12.75" customHeight="1" x14ac:dyDescent="0.2">
      <c r="B38" s="16" t="s">
        <v>39</v>
      </c>
      <c r="E38" s="197">
        <f>Daten!D12</f>
        <v>1446.2739999999999</v>
      </c>
    </row>
    <row r="39" spans="2:6" ht="12.75" customHeight="1" x14ac:dyDescent="0.2">
      <c r="B39" s="35" t="s">
        <v>40</v>
      </c>
      <c r="C39" s="35"/>
      <c r="D39" s="35"/>
      <c r="E39" s="196">
        <f>Daten!D13</f>
        <v>493.33600000000001</v>
      </c>
    </row>
    <row r="40" spans="2:6" ht="12.75" customHeight="1" x14ac:dyDescent="0.2">
      <c r="B40" s="16" t="s">
        <v>41</v>
      </c>
      <c r="D40" s="16">
        <f>Daten!C14</f>
        <v>2010</v>
      </c>
      <c r="E40" s="44">
        <f>SUM(E38:E39)</f>
        <v>1939.61</v>
      </c>
    </row>
    <row r="41" spans="2:6" ht="12.75" customHeight="1" x14ac:dyDescent="0.2">
      <c r="B41" s="16" t="s">
        <v>42</v>
      </c>
      <c r="C41" s="22">
        <v>0.19</v>
      </c>
      <c r="D41" s="22" t="s">
        <v>43</v>
      </c>
      <c r="E41" s="44">
        <f>E40*C41</f>
        <v>368.52589999999998</v>
      </c>
    </row>
    <row r="42" spans="2:6" ht="12.75" customHeight="1" x14ac:dyDescent="0.2">
      <c r="B42" s="35" t="s">
        <v>152</v>
      </c>
      <c r="C42" s="36"/>
      <c r="D42" s="35">
        <f>Daten!C16</f>
        <v>2011</v>
      </c>
      <c r="E42" s="205">
        <f>Daten!D16</f>
        <v>138.10176200000001</v>
      </c>
      <c r="F42" s="37"/>
    </row>
    <row r="43" spans="2:6" ht="12.75" customHeight="1" thickBot="1" x14ac:dyDescent="0.25">
      <c r="B43" s="38" t="s">
        <v>123</v>
      </c>
      <c r="C43" s="38"/>
      <c r="D43" s="38"/>
      <c r="E43" s="39">
        <f>E41-E42</f>
        <v>230.42413799999997</v>
      </c>
    </row>
    <row r="44" spans="2:6" ht="12.75" customHeight="1" thickTop="1" x14ac:dyDescent="0.2">
      <c r="E44" s="23"/>
    </row>
    <row r="45" spans="2:6" ht="12.75" customHeight="1" x14ac:dyDescent="0.2">
      <c r="E45" s="23"/>
    </row>
    <row r="46" spans="2:6" ht="12.75" customHeight="1" x14ac:dyDescent="0.2">
      <c r="B46" s="16" t="s">
        <v>44</v>
      </c>
      <c r="E46" s="195">
        <f>Daten!D18</f>
        <v>1543.11</v>
      </c>
    </row>
    <row r="47" spans="2:6" ht="12.75" customHeight="1" x14ac:dyDescent="0.2">
      <c r="B47" s="35" t="s">
        <v>45</v>
      </c>
      <c r="C47" s="35"/>
      <c r="D47" s="35"/>
      <c r="E47" s="196">
        <f>Daten!D19</f>
        <v>717.54</v>
      </c>
    </row>
    <row r="48" spans="2:6" ht="12.75" customHeight="1" x14ac:dyDescent="0.2">
      <c r="B48" s="16" t="s">
        <v>112</v>
      </c>
      <c r="D48" s="16">
        <f>Daten!C20</f>
        <v>2015</v>
      </c>
      <c r="E48" s="44">
        <f>SUM(E46:E47)</f>
        <v>2260.6499999999996</v>
      </c>
    </row>
    <row r="49" spans="2:5" ht="12.75" customHeight="1" x14ac:dyDescent="0.2">
      <c r="B49" s="16" t="s">
        <v>148</v>
      </c>
      <c r="C49" s="51">
        <f>Parameter!C4</f>
        <v>0.15</v>
      </c>
      <c r="D49" s="22" t="s">
        <v>43</v>
      </c>
      <c r="E49" s="44">
        <f>E48*C49</f>
        <v>339.09749999999991</v>
      </c>
    </row>
    <row r="50" spans="2:5" ht="12.75" customHeight="1" x14ac:dyDescent="0.2">
      <c r="B50" s="35" t="s">
        <v>149</v>
      </c>
      <c r="C50" s="35"/>
      <c r="D50" s="35">
        <f>Daten!C22</f>
        <v>2011</v>
      </c>
      <c r="E50" s="205">
        <f>Daten!D22+Daten!D23</f>
        <v>240.3</v>
      </c>
    </row>
    <row r="51" spans="2:5" ht="12.75" customHeight="1" thickBot="1" x14ac:dyDescent="0.25">
      <c r="B51" s="38" t="s">
        <v>150</v>
      </c>
      <c r="C51" s="38"/>
      <c r="D51" s="38"/>
      <c r="E51" s="40">
        <f>E49-E50</f>
        <v>98.7974999999999</v>
      </c>
    </row>
    <row r="52" spans="2:5" ht="13.5" thickTop="1" x14ac:dyDescent="0.2"/>
    <row r="54" spans="2:5" x14ac:dyDescent="0.2">
      <c r="B54" s="16" t="s">
        <v>46</v>
      </c>
      <c r="E54" s="199">
        <f>Daten!D32</f>
        <v>10500</v>
      </c>
    </row>
    <row r="55" spans="2:5" x14ac:dyDescent="0.2">
      <c r="B55" s="16" t="s">
        <v>54</v>
      </c>
      <c r="C55" s="50">
        <v>0.8</v>
      </c>
      <c r="D55" s="22"/>
      <c r="E55" s="44">
        <f>E54*C55</f>
        <v>8400</v>
      </c>
    </row>
    <row r="56" spans="2:5" ht="13.5" thickBot="1" x14ac:dyDescent="0.25">
      <c r="B56" s="41" t="s">
        <v>47</v>
      </c>
      <c r="C56" s="255">
        <f>Parameter!C5</f>
        <v>0.01</v>
      </c>
      <c r="D56" s="254" t="s">
        <v>43</v>
      </c>
      <c r="E56" s="49">
        <f>E55*C56</f>
        <v>84</v>
      </c>
    </row>
    <row r="57" spans="2:5" ht="13.5" thickTop="1" x14ac:dyDescent="0.2"/>
  </sheetData>
  <mergeCells count="4">
    <mergeCell ref="B2:E2"/>
    <mergeCell ref="B4:B5"/>
    <mergeCell ref="C4:C5"/>
    <mergeCell ref="E4:E5"/>
  </mergeCells>
  <conditionalFormatting sqref="E3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9" right="0.79" top="0.98" bottom="0.98" header="0.47" footer="0.47"/>
  <pageSetup paperSize="9"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O90"/>
  <sheetViews>
    <sheetView showGridLines="0" tabSelected="1" topLeftCell="A64" zoomScale="140" zoomScaleNormal="140" zoomScaleSheetLayoutView="115" workbookViewId="0">
      <selection activeCell="C69" sqref="C69"/>
    </sheetView>
  </sheetViews>
  <sheetFormatPr baseColWidth="10" defaultRowHeight="12.75" x14ac:dyDescent="0.2"/>
  <cols>
    <col min="1" max="1" width="2.140625" style="16" customWidth="1"/>
    <col min="2" max="2" width="47.7109375" style="16" customWidth="1"/>
    <col min="3" max="3" width="11.140625" style="16" customWidth="1"/>
    <col min="4" max="4" width="14.5703125" style="16" customWidth="1"/>
    <col min="5" max="5" width="9.7109375" style="16" customWidth="1"/>
    <col min="6" max="6" width="11.42578125" style="16"/>
    <col min="7" max="7" width="7.42578125" style="16" customWidth="1"/>
    <col min="8" max="8" width="8.85546875" style="16" customWidth="1"/>
    <col min="9" max="9" width="9.7109375" style="16" customWidth="1"/>
    <col min="10" max="10" width="2.7109375" style="16" customWidth="1"/>
    <col min="11" max="11" width="20.28515625" style="16" customWidth="1"/>
    <col min="12" max="12" width="11.42578125" style="16"/>
    <col min="13" max="13" width="12.28515625" style="16" customWidth="1"/>
    <col min="14" max="16384" width="11.42578125" style="16"/>
  </cols>
  <sheetData>
    <row r="2" spans="2:9" x14ac:dyDescent="0.2">
      <c r="B2" s="311" t="s">
        <v>206</v>
      </c>
      <c r="C2" s="26"/>
      <c r="D2" s="26"/>
      <c r="E2" s="26"/>
      <c r="F2" s="84"/>
    </row>
    <row r="4" spans="2:9" ht="12.75" customHeight="1" x14ac:dyDescent="0.2">
      <c r="B4" s="52" t="s">
        <v>176</v>
      </c>
      <c r="C4" s="53"/>
      <c r="D4" s="54" t="s">
        <v>57</v>
      </c>
      <c r="E4" s="407" t="s">
        <v>58</v>
      </c>
      <c r="F4" s="408"/>
      <c r="G4" s="409" t="s">
        <v>59</v>
      </c>
      <c r="H4" s="410"/>
      <c r="I4" s="411"/>
    </row>
    <row r="5" spans="2:9" ht="25.5" customHeight="1" x14ac:dyDescent="0.2">
      <c r="B5" s="290" t="s">
        <v>177</v>
      </c>
      <c r="C5" s="56"/>
      <c r="D5" s="57"/>
      <c r="E5" s="58" t="s">
        <v>60</v>
      </c>
      <c r="F5" s="59" t="s">
        <v>61</v>
      </c>
      <c r="G5" s="57" t="s">
        <v>62</v>
      </c>
      <c r="H5" s="57" t="s">
        <v>63</v>
      </c>
      <c r="I5" s="59" t="s">
        <v>61</v>
      </c>
    </row>
    <row r="6" spans="2:9" ht="12.75" customHeight="1" x14ac:dyDescent="0.2">
      <c r="B6" s="412" t="s">
        <v>207</v>
      </c>
      <c r="C6" s="413"/>
      <c r="D6" s="43">
        <v>416</v>
      </c>
      <c r="E6" s="223">
        <v>806</v>
      </c>
      <c r="F6" s="224">
        <v>1102</v>
      </c>
      <c r="G6" s="43">
        <v>748</v>
      </c>
      <c r="H6" s="43">
        <v>988</v>
      </c>
      <c r="I6" s="224">
        <v>1284</v>
      </c>
    </row>
    <row r="7" spans="2:9" ht="12.75" customHeight="1" x14ac:dyDescent="0.2">
      <c r="B7" s="414" t="s">
        <v>65</v>
      </c>
      <c r="C7" s="415"/>
      <c r="D7" s="43">
        <v>321</v>
      </c>
      <c r="E7" s="223">
        <v>464</v>
      </c>
      <c r="F7" s="224">
        <v>643</v>
      </c>
      <c r="G7" s="43">
        <v>412</v>
      </c>
      <c r="H7" s="43">
        <v>562</v>
      </c>
      <c r="I7" s="224">
        <v>781</v>
      </c>
    </row>
    <row r="8" spans="2:9" ht="12.75" customHeight="1" x14ac:dyDescent="0.2">
      <c r="B8" s="416" t="s">
        <v>66</v>
      </c>
      <c r="C8" s="417"/>
      <c r="D8" s="66">
        <f t="shared" ref="D8:I8" si="0">SUM(D6:D7)</f>
        <v>737</v>
      </c>
      <c r="E8" s="67">
        <f t="shared" si="0"/>
        <v>1270</v>
      </c>
      <c r="F8" s="68">
        <f t="shared" si="0"/>
        <v>1745</v>
      </c>
      <c r="G8" s="66">
        <f t="shared" si="0"/>
        <v>1160</v>
      </c>
      <c r="H8" s="66">
        <f t="shared" si="0"/>
        <v>1550</v>
      </c>
      <c r="I8" s="68">
        <f t="shared" si="0"/>
        <v>2065</v>
      </c>
    </row>
    <row r="9" spans="2:9" ht="12.75" customHeight="1" x14ac:dyDescent="0.2">
      <c r="B9" s="418" t="s">
        <v>93</v>
      </c>
      <c r="C9" s="419"/>
      <c r="D9" s="69">
        <f t="shared" ref="D9:I9" si="1">(((238.08+1.4048*(D11-400))*0.42)-D11*0.21)*0+D11*0.21</f>
        <v>199.89374999999998</v>
      </c>
      <c r="E9" s="70">
        <f t="shared" si="1"/>
        <v>336.06562500000013</v>
      </c>
      <c r="F9" s="71">
        <f t="shared" si="1"/>
        <v>436.14375000000001</v>
      </c>
      <c r="G9" s="69">
        <f t="shared" si="1"/>
        <v>318.01875000000001</v>
      </c>
      <c r="H9" s="69">
        <f t="shared" si="1"/>
        <v>418.09687500000001</v>
      </c>
      <c r="I9" s="71">
        <f t="shared" si="1"/>
        <v>551.97187499999984</v>
      </c>
    </row>
    <row r="10" spans="2:9" ht="12.75" customHeight="1" x14ac:dyDescent="0.2">
      <c r="B10" s="72" t="s">
        <v>94</v>
      </c>
      <c r="C10" s="73"/>
      <c r="D10" s="74">
        <f>((D11*12-L33)*0.15)/12</f>
        <v>30.28125</v>
      </c>
      <c r="E10" s="74">
        <f>((E11*12-L33)*0.15)/12</f>
        <v>127.5468750000001</v>
      </c>
      <c r="F10" s="75">
        <f>((F11*12-L33)*0.15)/12</f>
        <v>199.03125</v>
      </c>
      <c r="G10" s="76">
        <f>((G11*12-L33)*0.15)/12</f>
        <v>114.65625</v>
      </c>
      <c r="H10" s="76">
        <f>((H11*12-L33)*0.15)/12</f>
        <v>186.140625</v>
      </c>
      <c r="I10" s="75">
        <f>((I11*12-L33)*0.15)/12</f>
        <v>281.76562499999989</v>
      </c>
    </row>
    <row r="11" spans="2:9" ht="12.75" customHeight="1" x14ac:dyDescent="0.2">
      <c r="B11" s="393" t="s">
        <v>95</v>
      </c>
      <c r="C11" s="394"/>
      <c r="D11" s="69">
        <v>951.875</v>
      </c>
      <c r="E11" s="70">
        <v>1600.3125000000007</v>
      </c>
      <c r="F11" s="71">
        <v>2076.875</v>
      </c>
      <c r="G11" s="69">
        <v>1514.375</v>
      </c>
      <c r="H11" s="69">
        <v>1990.9375</v>
      </c>
      <c r="I11" s="71">
        <v>2628.4374999999995</v>
      </c>
    </row>
    <row r="12" spans="2:9" ht="12.75" customHeight="1" x14ac:dyDescent="0.2">
      <c r="B12" s="395" t="s">
        <v>154</v>
      </c>
      <c r="C12" s="396"/>
      <c r="D12" s="78">
        <f t="shared" ref="D12:I12" si="2">D11/160</f>
        <v>5.94921875</v>
      </c>
      <c r="E12" s="79">
        <f t="shared" si="2"/>
        <v>10.001953125000004</v>
      </c>
      <c r="F12" s="80">
        <f t="shared" si="2"/>
        <v>12.98046875</v>
      </c>
      <c r="G12" s="78">
        <f t="shared" si="2"/>
        <v>9.46484375</v>
      </c>
      <c r="H12" s="78">
        <f t="shared" si="2"/>
        <v>12.443359375</v>
      </c>
      <c r="I12" s="80">
        <f t="shared" si="2"/>
        <v>16.427734374999996</v>
      </c>
    </row>
    <row r="13" spans="2:9" s="83" customFormat="1" x14ac:dyDescent="0.2">
      <c r="B13" s="81"/>
      <c r="C13" s="81"/>
      <c r="D13" s="82"/>
      <c r="E13" s="82"/>
      <c r="F13" s="82"/>
      <c r="G13" s="82"/>
      <c r="H13" s="82"/>
      <c r="I13" s="82"/>
    </row>
    <row r="14" spans="2:9" ht="12.75" customHeight="1" x14ac:dyDescent="0.2">
      <c r="B14" s="77" t="s">
        <v>191</v>
      </c>
      <c r="C14" s="26"/>
      <c r="D14" s="273" t="s">
        <v>57</v>
      </c>
      <c r="E14" s="407" t="s">
        <v>58</v>
      </c>
      <c r="F14" s="408"/>
      <c r="G14" s="409" t="s">
        <v>59</v>
      </c>
      <c r="H14" s="410"/>
      <c r="I14" s="411"/>
    </row>
    <row r="15" spans="2:9" ht="12.75" customHeight="1" x14ac:dyDescent="0.2">
      <c r="B15" s="256" t="s">
        <v>15</v>
      </c>
      <c r="C15" s="312"/>
      <c r="D15" s="114"/>
      <c r="E15" s="85">
        <f>L30</f>
        <v>194</v>
      </c>
      <c r="F15" s="86">
        <f>L30*2</f>
        <v>388</v>
      </c>
      <c r="G15" s="85"/>
      <c r="H15" s="29">
        <f>E15</f>
        <v>194</v>
      </c>
      <c r="I15" s="86">
        <f>F15</f>
        <v>388</v>
      </c>
    </row>
    <row r="16" spans="2:9" ht="12.75" customHeight="1" x14ac:dyDescent="0.2">
      <c r="B16" s="113" t="s">
        <v>67</v>
      </c>
      <c r="C16" s="324">
        <f>L34</f>
        <v>8.84</v>
      </c>
      <c r="D16" s="110">
        <f t="shared" ref="D16:I16" si="3">$C$16*160</f>
        <v>1414.4</v>
      </c>
      <c r="E16" s="61">
        <f t="shared" si="3"/>
        <v>1414.4</v>
      </c>
      <c r="F16" s="62">
        <f t="shared" si="3"/>
        <v>1414.4</v>
      </c>
      <c r="G16" s="61">
        <f t="shared" si="3"/>
        <v>1414.4</v>
      </c>
      <c r="H16" s="111">
        <f t="shared" si="3"/>
        <v>1414.4</v>
      </c>
      <c r="I16" s="62">
        <f t="shared" si="3"/>
        <v>1414.4</v>
      </c>
    </row>
    <row r="17" spans="2:13" ht="12.75" customHeight="1" x14ac:dyDescent="0.2">
      <c r="B17" s="397" t="s">
        <v>68</v>
      </c>
      <c r="C17" s="398"/>
      <c r="D17" s="69">
        <f t="shared" ref="D17:I17" si="4">((((238.08+1.4048*(D16-400))*0.42)-D16*0.21)*0+D16*0.21)*-1</f>
        <v>-297.024</v>
      </c>
      <c r="E17" s="70">
        <f t="shared" si="4"/>
        <v>-297.024</v>
      </c>
      <c r="F17" s="71">
        <f t="shared" si="4"/>
        <v>-297.024</v>
      </c>
      <c r="G17" s="70">
        <f t="shared" si="4"/>
        <v>-297.024</v>
      </c>
      <c r="H17" s="108">
        <f t="shared" si="4"/>
        <v>-297.024</v>
      </c>
      <c r="I17" s="71">
        <f t="shared" si="4"/>
        <v>-297.024</v>
      </c>
    </row>
    <row r="18" spans="2:13" ht="12.75" customHeight="1" x14ac:dyDescent="0.2">
      <c r="B18" s="88" t="s">
        <v>69</v>
      </c>
      <c r="C18" s="89"/>
      <c r="D18" s="74">
        <f t="shared" ref="D18:I18" si="5">((D16*12-$L$33)*0.15)/12*-1</f>
        <v>-99.660000000000025</v>
      </c>
      <c r="E18" s="74">
        <f t="shared" si="5"/>
        <v>-99.660000000000025</v>
      </c>
      <c r="F18" s="75">
        <f t="shared" si="5"/>
        <v>-99.660000000000025</v>
      </c>
      <c r="G18" s="74">
        <f t="shared" si="5"/>
        <v>-99.660000000000025</v>
      </c>
      <c r="H18" s="76">
        <f t="shared" si="5"/>
        <v>-99.660000000000025</v>
      </c>
      <c r="I18" s="75">
        <f t="shared" si="5"/>
        <v>-99.660000000000025</v>
      </c>
    </row>
    <row r="19" spans="2:13" ht="12.75" customHeight="1" x14ac:dyDescent="0.2">
      <c r="B19" s="403" t="s">
        <v>196</v>
      </c>
      <c r="C19" s="404"/>
      <c r="D19" s="23">
        <f t="shared" ref="D19:I19" si="6">SUM(D15:D18)</f>
        <v>1017.7160000000001</v>
      </c>
      <c r="E19" s="315">
        <f t="shared" si="6"/>
        <v>1211.7160000000001</v>
      </c>
      <c r="F19" s="314">
        <f t="shared" si="6"/>
        <v>1405.7160000000001</v>
      </c>
      <c r="G19" s="315">
        <f t="shared" si="6"/>
        <v>1017.7160000000001</v>
      </c>
      <c r="H19" s="313">
        <f t="shared" si="6"/>
        <v>1211.7160000000001</v>
      </c>
      <c r="I19" s="314">
        <f t="shared" si="6"/>
        <v>1405.7160000000001</v>
      </c>
    </row>
    <row r="20" spans="2:13" ht="12.75" customHeight="1" x14ac:dyDescent="0.2">
      <c r="B20" s="399" t="s">
        <v>192</v>
      </c>
      <c r="C20" s="400"/>
      <c r="D20" s="291">
        <f t="shared" ref="D20:I20" si="7">(D19-100)*0.8</f>
        <v>734.17280000000017</v>
      </c>
      <c r="E20" s="292">
        <f t="shared" si="7"/>
        <v>889.3728000000001</v>
      </c>
      <c r="F20" s="293">
        <f t="shared" si="7"/>
        <v>1044.5728000000001</v>
      </c>
      <c r="G20" s="292">
        <f t="shared" si="7"/>
        <v>734.17280000000017</v>
      </c>
      <c r="H20" s="291">
        <f t="shared" si="7"/>
        <v>889.3728000000001</v>
      </c>
      <c r="I20" s="293">
        <f t="shared" si="7"/>
        <v>1044.5728000000001</v>
      </c>
    </row>
    <row r="21" spans="2:13" ht="12.75" customHeight="1" x14ac:dyDescent="0.2">
      <c r="B21" s="401" t="s">
        <v>190</v>
      </c>
      <c r="C21" s="402"/>
      <c r="D21" s="34">
        <f t="shared" ref="D21:I21" si="8">D8-D20</f>
        <v>2.8271999999998343</v>
      </c>
      <c r="E21" s="90">
        <f>E8-E20</f>
        <v>380.6271999999999</v>
      </c>
      <c r="F21" s="91">
        <f t="shared" si="8"/>
        <v>700.42719999999986</v>
      </c>
      <c r="G21" s="90">
        <f t="shared" si="8"/>
        <v>425.82719999999983</v>
      </c>
      <c r="H21" s="34">
        <f t="shared" si="8"/>
        <v>660.6271999999999</v>
      </c>
      <c r="I21" s="91">
        <f t="shared" si="8"/>
        <v>1020.4271999999999</v>
      </c>
    </row>
    <row r="22" spans="2:13" ht="12.75" customHeight="1" x14ac:dyDescent="0.2">
      <c r="B22" s="405" t="s">
        <v>7</v>
      </c>
      <c r="C22" s="406"/>
      <c r="D22" s="92">
        <f t="shared" ref="D22:I22" si="9">D19+D21</f>
        <v>1020.5432</v>
      </c>
      <c r="E22" s="93">
        <f t="shared" si="9"/>
        <v>1592.3432</v>
      </c>
      <c r="F22" s="94">
        <f t="shared" si="9"/>
        <v>2106.1432</v>
      </c>
      <c r="G22" s="92">
        <f t="shared" si="9"/>
        <v>1443.5432000000001</v>
      </c>
      <c r="H22" s="92">
        <f t="shared" si="9"/>
        <v>1872.3432</v>
      </c>
      <c r="I22" s="94">
        <f t="shared" si="9"/>
        <v>2426.1432</v>
      </c>
    </row>
    <row r="23" spans="2:13" ht="12.75" customHeight="1" x14ac:dyDescent="0.2">
      <c r="B23" s="95"/>
      <c r="C23" s="96"/>
      <c r="D23" s="61"/>
      <c r="E23" s="61"/>
      <c r="F23" s="62"/>
      <c r="G23" s="23"/>
      <c r="H23" s="23"/>
      <c r="I23" s="62"/>
    </row>
    <row r="24" spans="2:13" ht="12.75" customHeight="1" x14ac:dyDescent="0.2">
      <c r="B24" s="420" t="s">
        <v>70</v>
      </c>
      <c r="C24" s="421"/>
      <c r="D24" s="97">
        <f t="shared" ref="D24:I24" si="10">D22-D8</f>
        <v>283.54319999999996</v>
      </c>
      <c r="E24" s="98">
        <f t="shared" si="10"/>
        <v>322.34320000000002</v>
      </c>
      <c r="F24" s="99">
        <f t="shared" si="10"/>
        <v>361.14319999999998</v>
      </c>
      <c r="G24" s="97">
        <f t="shared" si="10"/>
        <v>283.54320000000007</v>
      </c>
      <c r="H24" s="97">
        <f t="shared" si="10"/>
        <v>322.34320000000002</v>
      </c>
      <c r="I24" s="99">
        <f t="shared" si="10"/>
        <v>361.14319999999998</v>
      </c>
    </row>
    <row r="25" spans="2:13" ht="12.75" customHeight="1" x14ac:dyDescent="0.2">
      <c r="B25" s="95"/>
      <c r="C25" s="96"/>
      <c r="D25" s="100"/>
      <c r="I25" s="101"/>
    </row>
    <row r="26" spans="2:13" s="105" customFormat="1" ht="12.75" customHeight="1" x14ac:dyDescent="0.2">
      <c r="B26" s="420" t="s">
        <v>209</v>
      </c>
      <c r="C26" s="421"/>
      <c r="D26" s="102">
        <f t="shared" ref="D26:I26" si="11">D24/160</f>
        <v>1.7721449999999996</v>
      </c>
      <c r="E26" s="103">
        <f t="shared" si="11"/>
        <v>2.0146450000000002</v>
      </c>
      <c r="F26" s="103">
        <f t="shared" si="11"/>
        <v>2.257145</v>
      </c>
      <c r="G26" s="104">
        <f t="shared" si="11"/>
        <v>1.7721450000000005</v>
      </c>
      <c r="H26" s="103">
        <f t="shared" si="11"/>
        <v>2.0146450000000002</v>
      </c>
      <c r="I26" s="102">
        <f t="shared" si="11"/>
        <v>2.257145</v>
      </c>
      <c r="K26" s="268" t="s">
        <v>153</v>
      </c>
    </row>
    <row r="27" spans="2:13" ht="12.75" customHeight="1" x14ac:dyDescent="0.2"/>
    <row r="28" spans="2:13" x14ac:dyDescent="0.2">
      <c r="B28" s="77" t="s">
        <v>198</v>
      </c>
      <c r="C28" s="84"/>
      <c r="D28" s="54" t="s">
        <v>57</v>
      </c>
      <c r="E28" s="407" t="s">
        <v>58</v>
      </c>
      <c r="F28" s="408"/>
      <c r="G28" s="409" t="s">
        <v>59</v>
      </c>
      <c r="H28" s="410"/>
      <c r="I28" s="425"/>
      <c r="K28" s="63" t="s">
        <v>64</v>
      </c>
      <c r="L28" s="115">
        <f>Parameter!C7</f>
        <v>300</v>
      </c>
    </row>
    <row r="29" spans="2:13" ht="25.5" x14ac:dyDescent="0.2">
      <c r="B29" s="55"/>
      <c r="C29" s="56"/>
      <c r="D29" s="57"/>
      <c r="E29" s="58" t="s">
        <v>60</v>
      </c>
      <c r="F29" s="59" t="s">
        <v>61</v>
      </c>
      <c r="G29" s="57" t="s">
        <v>62</v>
      </c>
      <c r="H29" s="57" t="s">
        <v>63</v>
      </c>
      <c r="I29" s="59" t="s">
        <v>61</v>
      </c>
      <c r="K29" s="65" t="s">
        <v>193</v>
      </c>
      <c r="L29" s="116">
        <f>Parameter!C8</f>
        <v>100</v>
      </c>
    </row>
    <row r="30" spans="2:13" x14ac:dyDescent="0.2">
      <c r="B30" s="412" t="s">
        <v>183</v>
      </c>
      <c r="C30" s="413"/>
      <c r="D30" s="259">
        <f t="shared" ref="D30:I30" si="12">D6-D31</f>
        <v>116</v>
      </c>
      <c r="E30" s="263">
        <f t="shared" si="12"/>
        <v>506</v>
      </c>
      <c r="F30" s="265">
        <f t="shared" si="12"/>
        <v>802</v>
      </c>
      <c r="G30" s="263">
        <f t="shared" si="12"/>
        <v>148</v>
      </c>
      <c r="H30" s="264">
        <f t="shared" si="12"/>
        <v>388</v>
      </c>
      <c r="I30" s="265">
        <f t="shared" si="12"/>
        <v>684</v>
      </c>
      <c r="K30" s="60" t="s">
        <v>194</v>
      </c>
      <c r="L30" s="310">
        <v>194</v>
      </c>
    </row>
    <row r="31" spans="2:13" x14ac:dyDescent="0.2">
      <c r="B31" s="322" t="s">
        <v>18</v>
      </c>
      <c r="C31" s="262"/>
      <c r="D31" s="259">
        <f>L28</f>
        <v>300</v>
      </c>
      <c r="E31" s="260">
        <f>L28</f>
        <v>300</v>
      </c>
      <c r="F31" s="261">
        <f>L28</f>
        <v>300</v>
      </c>
      <c r="G31" s="260">
        <f>L28*2</f>
        <v>600</v>
      </c>
      <c r="H31" s="270">
        <f>L28*2</f>
        <v>600</v>
      </c>
      <c r="I31" s="261">
        <f>L28*2</f>
        <v>600</v>
      </c>
      <c r="K31" s="311" t="s">
        <v>0</v>
      </c>
      <c r="L31" s="310">
        <v>416</v>
      </c>
      <c r="M31" s="431" t="s">
        <v>195</v>
      </c>
    </row>
    <row r="32" spans="2:13" x14ac:dyDescent="0.2">
      <c r="B32" s="414" t="s">
        <v>65</v>
      </c>
      <c r="C32" s="415"/>
      <c r="D32" s="259">
        <f t="shared" ref="D32:I32" si="13">D7</f>
        <v>321</v>
      </c>
      <c r="E32" s="266">
        <f t="shared" si="13"/>
        <v>464</v>
      </c>
      <c r="F32" s="267">
        <f t="shared" si="13"/>
        <v>643</v>
      </c>
      <c r="G32" s="266">
        <f t="shared" si="13"/>
        <v>412</v>
      </c>
      <c r="H32" s="271">
        <f t="shared" si="13"/>
        <v>562</v>
      </c>
      <c r="I32" s="267">
        <f t="shared" si="13"/>
        <v>781</v>
      </c>
      <c r="K32" s="113" t="s">
        <v>59</v>
      </c>
      <c r="L32" s="310">
        <v>374</v>
      </c>
      <c r="M32" s="432"/>
    </row>
    <row r="33" spans="2:15" x14ac:dyDescent="0.2">
      <c r="B33" s="416" t="s">
        <v>66</v>
      </c>
      <c r="C33" s="417"/>
      <c r="D33" s="66">
        <f t="shared" ref="D33:I33" si="14">SUM(D30:D32)</f>
        <v>737</v>
      </c>
      <c r="E33" s="67">
        <f t="shared" si="14"/>
        <v>1270</v>
      </c>
      <c r="F33" s="68">
        <f t="shared" si="14"/>
        <v>1745</v>
      </c>
      <c r="G33" s="66">
        <f t="shared" si="14"/>
        <v>1160</v>
      </c>
      <c r="H33" s="66">
        <f t="shared" si="14"/>
        <v>1550</v>
      </c>
      <c r="I33" s="68">
        <f t="shared" si="14"/>
        <v>2065</v>
      </c>
      <c r="K33" s="60" t="s">
        <v>186</v>
      </c>
      <c r="L33" s="310">
        <v>9000</v>
      </c>
    </row>
    <row r="34" spans="2:15" ht="12.75" customHeight="1" x14ac:dyDescent="0.2">
      <c r="K34" s="311" t="s">
        <v>201</v>
      </c>
      <c r="L34" s="323">
        <v>8.84</v>
      </c>
    </row>
    <row r="35" spans="2:15" ht="12.75" customHeight="1" x14ac:dyDescent="0.2">
      <c r="B35" s="325" t="s">
        <v>202</v>
      </c>
      <c r="K35" s="83"/>
      <c r="L35" s="331"/>
    </row>
    <row r="36" spans="2:15" x14ac:dyDescent="0.2">
      <c r="B36" s="77" t="s">
        <v>199</v>
      </c>
      <c r="C36" s="26"/>
      <c r="D36" s="273" t="s">
        <v>57</v>
      </c>
      <c r="E36" s="407" t="s">
        <v>58</v>
      </c>
      <c r="F36" s="408"/>
      <c r="G36" s="409" t="s">
        <v>59</v>
      </c>
      <c r="H36" s="410"/>
      <c r="I36" s="411"/>
      <c r="K36" s="332"/>
      <c r="L36" s="333"/>
      <c r="M36" s="333"/>
      <c r="N36" s="333"/>
      <c r="O36" s="333"/>
    </row>
    <row r="37" spans="2:15" ht="12.75" customHeight="1" x14ac:dyDescent="0.2">
      <c r="B37" s="256" t="str">
        <f>B15</f>
        <v>Kindergeld</v>
      </c>
      <c r="C37" s="312"/>
      <c r="D37" s="114"/>
      <c r="E37" s="85">
        <f>L29</f>
        <v>100</v>
      </c>
      <c r="F37" s="86">
        <f>L29*2</f>
        <v>200</v>
      </c>
      <c r="G37" s="85"/>
      <c r="H37" s="29">
        <f>L29</f>
        <v>100</v>
      </c>
      <c r="I37" s="86">
        <f>L29*2</f>
        <v>200</v>
      </c>
      <c r="K37" s="332"/>
      <c r="L37" s="333"/>
      <c r="M37" s="333"/>
      <c r="N37" s="333"/>
      <c r="O37" s="333"/>
    </row>
    <row r="38" spans="2:15" x14ac:dyDescent="0.2">
      <c r="B38" s="113" t="s">
        <v>67</v>
      </c>
      <c r="C38" s="269">
        <f>C16</f>
        <v>8.84</v>
      </c>
      <c r="D38" s="61">
        <f t="shared" ref="D38:I38" si="15">$C38*160</f>
        <v>1414.4</v>
      </c>
      <c r="E38" s="61">
        <f t="shared" si="15"/>
        <v>1414.4</v>
      </c>
      <c r="F38" s="62">
        <f t="shared" si="15"/>
        <v>1414.4</v>
      </c>
      <c r="G38" s="111">
        <f t="shared" si="15"/>
        <v>1414.4</v>
      </c>
      <c r="H38" s="111">
        <f t="shared" si="15"/>
        <v>1414.4</v>
      </c>
      <c r="I38" s="62">
        <f t="shared" si="15"/>
        <v>1414.4</v>
      </c>
    </row>
    <row r="39" spans="2:15" x14ac:dyDescent="0.2">
      <c r="B39" s="397" t="s">
        <v>71</v>
      </c>
      <c r="C39" s="422"/>
      <c r="D39" s="107">
        <f>D38*-Parameter!$C$6/2</f>
        <v>-141.44000000000003</v>
      </c>
      <c r="E39" s="70">
        <f>E38*-Parameter!$C$6/2</f>
        <v>-141.44000000000003</v>
      </c>
      <c r="F39" s="71">
        <f>F38*-Parameter!$C$6/2</f>
        <v>-141.44000000000003</v>
      </c>
      <c r="G39" s="70">
        <f>G38*-Parameter!$C$6/2</f>
        <v>-141.44000000000003</v>
      </c>
      <c r="H39" s="108">
        <f>H38*-Parameter!$C$6/2</f>
        <v>-141.44000000000003</v>
      </c>
      <c r="I39" s="71">
        <f>I38*-Parameter!$C$6/2</f>
        <v>-141.44000000000003</v>
      </c>
    </row>
    <row r="40" spans="2:15" x14ac:dyDescent="0.2">
      <c r="B40" s="87" t="s">
        <v>69</v>
      </c>
      <c r="C40" s="106"/>
      <c r="D40" s="107">
        <f>D38*-Parameter!$C$4</f>
        <v>-212.16</v>
      </c>
      <c r="E40" s="70">
        <f>E38*-Parameter!$C$4</f>
        <v>-212.16</v>
      </c>
      <c r="F40" s="71">
        <f>F38*-Parameter!$C$4</f>
        <v>-212.16</v>
      </c>
      <c r="G40" s="70">
        <f>G38*-Parameter!$C$4</f>
        <v>-212.16</v>
      </c>
      <c r="H40" s="108">
        <f>H38*-Parameter!$C$4</f>
        <v>-212.16</v>
      </c>
      <c r="I40" s="71">
        <f>I38*-Parameter!$C$4</f>
        <v>-212.16</v>
      </c>
    </row>
    <row r="41" spans="2:15" x14ac:dyDescent="0.2">
      <c r="B41" s="320" t="s">
        <v>18</v>
      </c>
      <c r="C41" s="106"/>
      <c r="D41" s="107">
        <f>$L$28</f>
        <v>300</v>
      </c>
      <c r="E41" s="70">
        <f>$L$28</f>
        <v>300</v>
      </c>
      <c r="F41" s="71">
        <f>$L$28</f>
        <v>300</v>
      </c>
      <c r="G41" s="70">
        <f>2*$L$28</f>
        <v>600</v>
      </c>
      <c r="H41" s="108">
        <f>2*$L$28</f>
        <v>600</v>
      </c>
      <c r="I41" s="71">
        <f>2*$L$28</f>
        <v>600</v>
      </c>
    </row>
    <row r="42" spans="2:15" ht="12.75" customHeight="1" x14ac:dyDescent="0.2">
      <c r="B42" s="403" t="s">
        <v>197</v>
      </c>
      <c r="C42" s="404"/>
      <c r="D42" s="313">
        <f t="shared" ref="D42:I42" si="16">SUM(D37:D41)</f>
        <v>1360.8</v>
      </c>
      <c r="E42" s="315">
        <f t="shared" si="16"/>
        <v>1460.8</v>
      </c>
      <c r="F42" s="314">
        <f t="shared" si="16"/>
        <v>1560.8</v>
      </c>
      <c r="G42" s="315">
        <f t="shared" si="16"/>
        <v>1660.8</v>
      </c>
      <c r="H42" s="313">
        <f t="shared" si="16"/>
        <v>1760.8</v>
      </c>
      <c r="I42" s="314">
        <f t="shared" si="16"/>
        <v>1860.8</v>
      </c>
    </row>
    <row r="43" spans="2:15" ht="12.75" customHeight="1" x14ac:dyDescent="0.2">
      <c r="B43" s="399" t="s">
        <v>192</v>
      </c>
      <c r="C43" s="400"/>
      <c r="D43" s="291">
        <f t="shared" ref="D43:I43" si="17">(D42-100)*0.8</f>
        <v>1008.64</v>
      </c>
      <c r="E43" s="292">
        <f t="shared" si="17"/>
        <v>1088.6400000000001</v>
      </c>
      <c r="F43" s="293">
        <f t="shared" si="17"/>
        <v>1168.6400000000001</v>
      </c>
      <c r="G43" s="292">
        <f t="shared" si="17"/>
        <v>1248.6400000000001</v>
      </c>
      <c r="H43" s="291">
        <f t="shared" si="17"/>
        <v>1328.64</v>
      </c>
      <c r="I43" s="293">
        <f t="shared" si="17"/>
        <v>1408.64</v>
      </c>
    </row>
    <row r="44" spans="2:15" ht="12.75" customHeight="1" x14ac:dyDescent="0.2">
      <c r="B44" s="401" t="s">
        <v>190</v>
      </c>
      <c r="C44" s="402"/>
      <c r="D44" s="34">
        <f t="shared" ref="D44:I44" si="18">IF(D33-D43&gt;0,D33-D43,0)</f>
        <v>0</v>
      </c>
      <c r="E44" s="90">
        <f t="shared" si="18"/>
        <v>181.3599999999999</v>
      </c>
      <c r="F44" s="91">
        <f t="shared" si="18"/>
        <v>576.3599999999999</v>
      </c>
      <c r="G44" s="90">
        <f t="shared" si="18"/>
        <v>0</v>
      </c>
      <c r="H44" s="34">
        <f t="shared" si="18"/>
        <v>221.3599999999999</v>
      </c>
      <c r="I44" s="91">
        <f t="shared" si="18"/>
        <v>656.3599999999999</v>
      </c>
    </row>
    <row r="45" spans="2:15" x14ac:dyDescent="0.2">
      <c r="B45" s="405" t="s">
        <v>7</v>
      </c>
      <c r="C45" s="423"/>
      <c r="D45" s="109">
        <f t="shared" ref="D45:I45" si="19">D42+D44</f>
        <v>1360.8</v>
      </c>
      <c r="E45" s="67">
        <f t="shared" si="19"/>
        <v>1642.1599999999999</v>
      </c>
      <c r="F45" s="68">
        <f t="shared" si="19"/>
        <v>2137.16</v>
      </c>
      <c r="G45" s="67">
        <f t="shared" si="19"/>
        <v>1660.8</v>
      </c>
      <c r="H45" s="66">
        <f t="shared" si="19"/>
        <v>1982.1599999999999</v>
      </c>
      <c r="I45" s="68">
        <f t="shared" si="19"/>
        <v>2517.16</v>
      </c>
    </row>
    <row r="46" spans="2:15" x14ac:dyDescent="0.2">
      <c r="B46" s="95"/>
      <c r="C46" s="96"/>
      <c r="D46" s="110"/>
      <c r="E46" s="61"/>
      <c r="F46" s="62"/>
      <c r="G46" s="61"/>
      <c r="H46" s="111"/>
      <c r="I46" s="62"/>
    </row>
    <row r="47" spans="2:15" x14ac:dyDescent="0.2">
      <c r="B47" s="420" t="s">
        <v>70</v>
      </c>
      <c r="C47" s="424"/>
      <c r="D47" s="112">
        <f t="shared" ref="D47:I47" si="20">D45-D33</f>
        <v>623.79999999999995</v>
      </c>
      <c r="E47" s="98">
        <f t="shared" si="20"/>
        <v>372.15999999999985</v>
      </c>
      <c r="F47" s="99">
        <f t="shared" si="20"/>
        <v>392.15999999999985</v>
      </c>
      <c r="G47" s="98">
        <f t="shared" si="20"/>
        <v>500.79999999999995</v>
      </c>
      <c r="H47" s="97">
        <f t="shared" si="20"/>
        <v>432.15999999999985</v>
      </c>
      <c r="I47" s="99">
        <f t="shared" si="20"/>
        <v>452.15999999999985</v>
      </c>
    </row>
    <row r="48" spans="2:15" x14ac:dyDescent="0.2">
      <c r="B48" s="258" t="s">
        <v>185</v>
      </c>
      <c r="C48" s="296"/>
      <c r="D48" s="297"/>
      <c r="E48" s="299" t="s">
        <v>184</v>
      </c>
      <c r="F48" s="298" t="s">
        <v>184</v>
      </c>
      <c r="G48" s="297"/>
      <c r="H48" s="297" t="s">
        <v>184</v>
      </c>
      <c r="I48" s="298" t="s">
        <v>184</v>
      </c>
    </row>
    <row r="49" spans="2:9" x14ac:dyDescent="0.2">
      <c r="B49" s="294"/>
      <c r="C49" s="294"/>
      <c r="D49" s="295"/>
      <c r="E49" s="295"/>
      <c r="F49" s="295"/>
      <c r="G49" s="295"/>
      <c r="H49" s="295"/>
      <c r="I49" s="295"/>
    </row>
    <row r="50" spans="2:9" s="83" customFormat="1" x14ac:dyDescent="0.2">
      <c r="B50" s="326" t="s">
        <v>203</v>
      </c>
      <c r="C50" s="106"/>
      <c r="D50" s="243"/>
    </row>
    <row r="51" spans="2:9" x14ac:dyDescent="0.2">
      <c r="B51" s="77" t="s">
        <v>199</v>
      </c>
      <c r="C51" s="26"/>
      <c r="D51" s="273" t="s">
        <v>57</v>
      </c>
      <c r="E51" s="407" t="s">
        <v>58</v>
      </c>
      <c r="F51" s="408"/>
      <c r="G51" s="409" t="s">
        <v>59</v>
      </c>
      <c r="H51" s="410"/>
      <c r="I51" s="411"/>
    </row>
    <row r="52" spans="2:9" ht="12.75" customHeight="1" x14ac:dyDescent="0.2">
      <c r="B52" s="256" t="str">
        <f>B37</f>
        <v>Kindergeld</v>
      </c>
      <c r="C52" s="312"/>
      <c r="D52" s="85"/>
      <c r="E52" s="85">
        <f>E37</f>
        <v>100</v>
      </c>
      <c r="F52" s="86">
        <f>F37</f>
        <v>200</v>
      </c>
      <c r="G52" s="29">
        <f>G37</f>
        <v>0</v>
      </c>
      <c r="H52" s="29">
        <f>H37</f>
        <v>100</v>
      </c>
      <c r="I52" s="86">
        <f>I37</f>
        <v>200</v>
      </c>
    </row>
    <row r="53" spans="2:9" x14ac:dyDescent="0.2">
      <c r="B53" s="113" t="s">
        <v>67</v>
      </c>
      <c r="C53" s="316">
        <v>6.5</v>
      </c>
      <c r="D53" s="61">
        <f t="shared" ref="D53:I53" si="21">$C53*160</f>
        <v>1040</v>
      </c>
      <c r="E53" s="61">
        <f t="shared" si="21"/>
        <v>1040</v>
      </c>
      <c r="F53" s="62">
        <f t="shared" si="21"/>
        <v>1040</v>
      </c>
      <c r="G53" s="111">
        <f t="shared" si="21"/>
        <v>1040</v>
      </c>
      <c r="H53" s="111">
        <f t="shared" si="21"/>
        <v>1040</v>
      </c>
      <c r="I53" s="62">
        <f t="shared" si="21"/>
        <v>1040</v>
      </c>
    </row>
    <row r="54" spans="2:9" x14ac:dyDescent="0.2">
      <c r="B54" s="397" t="s">
        <v>71</v>
      </c>
      <c r="C54" s="422"/>
      <c r="D54" s="70">
        <f>D53*-Parameter!$C$6/2</f>
        <v>-104</v>
      </c>
      <c r="E54" s="70">
        <f>E53*-Parameter!$C$6/2</f>
        <v>-104</v>
      </c>
      <c r="F54" s="71">
        <f>F53*-Parameter!$C$6/2</f>
        <v>-104</v>
      </c>
      <c r="G54" s="108">
        <f>G53*-Parameter!$C$6/2</f>
        <v>-104</v>
      </c>
      <c r="H54" s="108">
        <f>H53*-Parameter!$C$6/2</f>
        <v>-104</v>
      </c>
      <c r="I54" s="71">
        <f>I53*-Parameter!$C$6/2</f>
        <v>-104</v>
      </c>
    </row>
    <row r="55" spans="2:9" x14ac:dyDescent="0.2">
      <c r="B55" s="87" t="s">
        <v>69</v>
      </c>
      <c r="C55" s="106"/>
      <c r="D55" s="70">
        <f>D53*-Parameter!$C$4</f>
        <v>-156</v>
      </c>
      <c r="E55" s="70">
        <f>E53*-Parameter!$C$4</f>
        <v>-156</v>
      </c>
      <c r="F55" s="71">
        <f>F53*-Parameter!$C$4</f>
        <v>-156</v>
      </c>
      <c r="G55" s="108">
        <f>G53*-Parameter!$C$4</f>
        <v>-156</v>
      </c>
      <c r="H55" s="108">
        <f>H53*-Parameter!$C$4</f>
        <v>-156</v>
      </c>
      <c r="I55" s="71">
        <f>I53*-Parameter!$C$4</f>
        <v>-156</v>
      </c>
    </row>
    <row r="56" spans="2:9" x14ac:dyDescent="0.2">
      <c r="B56" s="320" t="s">
        <v>18</v>
      </c>
      <c r="C56" s="106"/>
      <c r="D56" s="70">
        <f>$L$28</f>
        <v>300</v>
      </c>
      <c r="E56" s="74">
        <f>$L$28</f>
        <v>300</v>
      </c>
      <c r="F56" s="75">
        <f>$L$28</f>
        <v>300</v>
      </c>
      <c r="G56" s="108">
        <f>2*$L$28</f>
        <v>600</v>
      </c>
      <c r="H56" s="108">
        <f>2*$L$28</f>
        <v>600</v>
      </c>
      <c r="I56" s="71">
        <f>2*$L$28</f>
        <v>600</v>
      </c>
    </row>
    <row r="57" spans="2:9" ht="12.75" customHeight="1" x14ac:dyDescent="0.2">
      <c r="B57" s="403" t="s">
        <v>197</v>
      </c>
      <c r="C57" s="433"/>
      <c r="D57" s="317">
        <f t="shared" ref="D57:I57" si="22">SUM(D52:D56)</f>
        <v>1080</v>
      </c>
      <c r="E57" s="313">
        <f t="shared" si="22"/>
        <v>1180</v>
      </c>
      <c r="F57" s="313">
        <f t="shared" si="22"/>
        <v>1280</v>
      </c>
      <c r="G57" s="315">
        <f t="shared" si="22"/>
        <v>1380</v>
      </c>
      <c r="H57" s="313">
        <f t="shared" si="22"/>
        <v>1480</v>
      </c>
      <c r="I57" s="314">
        <f t="shared" si="22"/>
        <v>1580</v>
      </c>
    </row>
    <row r="58" spans="2:9" ht="12.75" customHeight="1" x14ac:dyDescent="0.2">
      <c r="B58" s="399" t="s">
        <v>192</v>
      </c>
      <c r="C58" s="434"/>
      <c r="D58" s="318">
        <f t="shared" ref="D58:I58" si="23">(D57-100)*0.8</f>
        <v>784</v>
      </c>
      <c r="E58" s="291">
        <f t="shared" si="23"/>
        <v>864</v>
      </c>
      <c r="F58" s="291">
        <f t="shared" si="23"/>
        <v>944</v>
      </c>
      <c r="G58" s="292">
        <f t="shared" si="23"/>
        <v>1024</v>
      </c>
      <c r="H58" s="291">
        <f t="shared" si="23"/>
        <v>1104</v>
      </c>
      <c r="I58" s="293">
        <f t="shared" si="23"/>
        <v>1184</v>
      </c>
    </row>
    <row r="59" spans="2:9" ht="12.75" customHeight="1" x14ac:dyDescent="0.2">
      <c r="B59" s="401" t="s">
        <v>190</v>
      </c>
      <c r="C59" s="435"/>
      <c r="D59" s="319">
        <f t="shared" ref="D59:I59" si="24">IF(D33-D58&gt;0,D33-D58,0)</f>
        <v>0</v>
      </c>
      <c r="E59" s="34">
        <f t="shared" si="24"/>
        <v>406</v>
      </c>
      <c r="F59" s="34">
        <f t="shared" si="24"/>
        <v>801</v>
      </c>
      <c r="G59" s="90">
        <f t="shared" si="24"/>
        <v>136</v>
      </c>
      <c r="H59" s="34">
        <f t="shared" si="24"/>
        <v>446</v>
      </c>
      <c r="I59" s="91">
        <f t="shared" si="24"/>
        <v>881</v>
      </c>
    </row>
    <row r="60" spans="2:9" x14ac:dyDescent="0.2">
      <c r="B60" s="405" t="s">
        <v>7</v>
      </c>
      <c r="C60" s="423"/>
      <c r="D60" s="109">
        <f t="shared" ref="D60:I60" si="25">D57+D59</f>
        <v>1080</v>
      </c>
      <c r="E60" s="66">
        <f t="shared" si="25"/>
        <v>1586</v>
      </c>
      <c r="F60" s="68">
        <f t="shared" si="25"/>
        <v>2081</v>
      </c>
      <c r="G60" s="67">
        <f t="shared" si="25"/>
        <v>1516</v>
      </c>
      <c r="H60" s="66">
        <f t="shared" si="25"/>
        <v>1926</v>
      </c>
      <c r="I60" s="68">
        <f t="shared" si="25"/>
        <v>2461</v>
      </c>
    </row>
    <row r="61" spans="2:9" x14ac:dyDescent="0.2">
      <c r="B61" s="95"/>
      <c r="C61" s="96"/>
      <c r="D61" s="110"/>
      <c r="E61" s="61"/>
      <c r="F61" s="62"/>
      <c r="G61" s="61"/>
      <c r="H61" s="111"/>
      <c r="I61" s="62"/>
    </row>
    <row r="62" spans="2:9" x14ac:dyDescent="0.2">
      <c r="B62" s="420" t="s">
        <v>70</v>
      </c>
      <c r="C62" s="424"/>
      <c r="D62" s="112">
        <f t="shared" ref="D62:I62" si="26">D60-D$8</f>
        <v>343</v>
      </c>
      <c r="E62" s="98">
        <f t="shared" si="26"/>
        <v>316</v>
      </c>
      <c r="F62" s="99">
        <f t="shared" si="26"/>
        <v>336</v>
      </c>
      <c r="G62" s="98">
        <f t="shared" si="26"/>
        <v>356</v>
      </c>
      <c r="H62" s="97">
        <f t="shared" si="26"/>
        <v>376</v>
      </c>
      <c r="I62" s="99">
        <f t="shared" si="26"/>
        <v>396</v>
      </c>
    </row>
    <row r="63" spans="2:9" x14ac:dyDescent="0.2">
      <c r="B63" s="258" t="s">
        <v>185</v>
      </c>
      <c r="C63" s="296"/>
      <c r="D63" s="297"/>
      <c r="E63" s="299" t="s">
        <v>184</v>
      </c>
      <c r="F63" s="298" t="s">
        <v>184</v>
      </c>
      <c r="G63" s="297"/>
      <c r="H63" s="297" t="s">
        <v>184</v>
      </c>
      <c r="I63" s="298" t="s">
        <v>184</v>
      </c>
    </row>
    <row r="65" spans="2:11" x14ac:dyDescent="0.2">
      <c r="K65" s="83"/>
    </row>
    <row r="66" spans="2:11" x14ac:dyDescent="0.2">
      <c r="B66" s="77" t="s">
        <v>182</v>
      </c>
      <c r="C66" s="84"/>
      <c r="D66" s="54" t="s">
        <v>57</v>
      </c>
      <c r="E66" s="407" t="s">
        <v>58</v>
      </c>
      <c r="F66" s="408"/>
      <c r="G66" s="409" t="s">
        <v>59</v>
      </c>
      <c r="H66" s="410"/>
      <c r="I66" s="411"/>
      <c r="K66" s="83"/>
    </row>
    <row r="67" spans="2:11" x14ac:dyDescent="0.2">
      <c r="B67" s="256" t="s">
        <v>205</v>
      </c>
      <c r="C67" s="288">
        <f>(Parameter!C4+Parameter!C6/2)/(1-(Parameter!C4+Parameter!C6/2))</f>
        <v>0.33333333333333331</v>
      </c>
      <c r="D67" s="124"/>
      <c r="E67" s="60"/>
      <c r="F67" s="53"/>
      <c r="G67" s="426"/>
      <c r="H67" s="427"/>
      <c r="I67" s="428"/>
      <c r="K67" s="83"/>
    </row>
    <row r="68" spans="2:11" x14ac:dyDescent="0.2">
      <c r="B68" s="72" t="s">
        <v>180</v>
      </c>
      <c r="C68" s="289">
        <v>1</v>
      </c>
      <c r="D68" s="119"/>
      <c r="E68" s="113"/>
      <c r="F68" s="101"/>
      <c r="G68" s="274"/>
      <c r="H68" s="275"/>
      <c r="I68" s="276"/>
      <c r="K68" s="83"/>
    </row>
    <row r="69" spans="2:11" x14ac:dyDescent="0.2">
      <c r="B69" s="256" t="s">
        <v>181</v>
      </c>
      <c r="C69" s="300">
        <f>SUM(C67:C68)</f>
        <v>1.3333333333333333</v>
      </c>
      <c r="D69" s="125"/>
      <c r="E69" s="64"/>
      <c r="F69" s="123"/>
      <c r="G69" s="277"/>
      <c r="H69" s="278"/>
      <c r="I69" s="279"/>
      <c r="K69" s="83"/>
    </row>
    <row r="70" spans="2:11" s="171" customFormat="1" x14ac:dyDescent="0.2">
      <c r="B70" s="281" t="s">
        <v>188</v>
      </c>
      <c r="C70" s="272"/>
      <c r="D70" s="282">
        <f>$L$31-$L$28</f>
        <v>116</v>
      </c>
      <c r="E70" s="284">
        <f>$L$31-$L$28</f>
        <v>116</v>
      </c>
      <c r="F70" s="285">
        <f>$L$31-$L$28</f>
        <v>116</v>
      </c>
      <c r="G70" s="303">
        <f>$L$32-$L$28</f>
        <v>74</v>
      </c>
      <c r="H70" s="304">
        <f>$L$32-$L$28</f>
        <v>74</v>
      </c>
      <c r="I70" s="305">
        <f>$L$32-$L$28</f>
        <v>74</v>
      </c>
      <c r="K70" s="283"/>
    </row>
    <row r="71" spans="2:11" x14ac:dyDescent="0.2">
      <c r="B71" s="287" t="s">
        <v>187</v>
      </c>
      <c r="C71" s="272"/>
      <c r="D71" s="280">
        <f t="shared" ref="D71:I71" si="27">D70*(1+$C$69)</f>
        <v>270.66666666666663</v>
      </c>
      <c r="E71" s="284">
        <f t="shared" si="27"/>
        <v>270.66666666666663</v>
      </c>
      <c r="F71" s="285">
        <f t="shared" si="27"/>
        <v>270.66666666666663</v>
      </c>
      <c r="G71" s="284">
        <f t="shared" si="27"/>
        <v>172.66666666666666</v>
      </c>
      <c r="H71" s="286">
        <f t="shared" si="27"/>
        <v>172.66666666666666</v>
      </c>
      <c r="I71" s="285">
        <f t="shared" si="27"/>
        <v>172.66666666666666</v>
      </c>
      <c r="K71" s="83"/>
    </row>
    <row r="72" spans="2:11" x14ac:dyDescent="0.2">
      <c r="B72" s="256" t="s">
        <v>179</v>
      </c>
      <c r="C72" s="26"/>
      <c r="D72" s="269">
        <f>(D71)/(160)</f>
        <v>1.6916666666666664</v>
      </c>
      <c r="E72" s="307">
        <f>(E71)/160</f>
        <v>1.6916666666666664</v>
      </c>
      <c r="F72" s="308">
        <f>(F71)/160</f>
        <v>1.6916666666666664</v>
      </c>
      <c r="G72" s="307">
        <f>(G71)/160</f>
        <v>1.0791666666666666</v>
      </c>
      <c r="H72" s="309">
        <f>(H71)/160</f>
        <v>1.0791666666666666</v>
      </c>
      <c r="I72" s="308">
        <f>(I71)/160</f>
        <v>1.0791666666666666</v>
      </c>
      <c r="K72" s="83"/>
    </row>
    <row r="73" spans="2:11" x14ac:dyDescent="0.2">
      <c r="B73" s="60" t="s">
        <v>178</v>
      </c>
      <c r="D73" s="85">
        <f t="shared" ref="D73:I73" si="28">D72*160</f>
        <v>270.66666666666663</v>
      </c>
      <c r="E73" s="85">
        <f t="shared" si="28"/>
        <v>270.66666666666663</v>
      </c>
      <c r="F73" s="86">
        <f t="shared" si="28"/>
        <v>270.66666666666663</v>
      </c>
      <c r="G73" s="29">
        <f t="shared" si="28"/>
        <v>172.66666666666666</v>
      </c>
      <c r="H73" s="29">
        <f t="shared" si="28"/>
        <v>172.66666666666666</v>
      </c>
      <c r="I73" s="86">
        <f t="shared" si="28"/>
        <v>172.66666666666666</v>
      </c>
      <c r="K73" s="83"/>
    </row>
    <row r="74" spans="2:11" x14ac:dyDescent="0.2">
      <c r="B74" s="397" t="s">
        <v>71</v>
      </c>
      <c r="C74" s="422"/>
      <c r="D74" s="70">
        <f>D73*-Parameter!$C$6/2</f>
        <v>-27.066666666666663</v>
      </c>
      <c r="E74" s="70">
        <f>E73*-Parameter!$C$6/2</f>
        <v>-27.066666666666663</v>
      </c>
      <c r="F74" s="71">
        <f>F73*-Parameter!$C$6/2</f>
        <v>-27.066666666666663</v>
      </c>
      <c r="G74" s="108">
        <f>G73*-Parameter!$C$6/2</f>
        <v>-17.266666666666666</v>
      </c>
      <c r="H74" s="108">
        <f>H73*-Parameter!$C$6/2</f>
        <v>-17.266666666666666</v>
      </c>
      <c r="I74" s="71">
        <f>I73*-Parameter!$C$6/2</f>
        <v>-17.266666666666666</v>
      </c>
      <c r="K74" s="83"/>
    </row>
    <row r="75" spans="2:11" x14ac:dyDescent="0.2">
      <c r="B75" s="87" t="s">
        <v>69</v>
      </c>
      <c r="C75" s="106"/>
      <c r="D75" s="70">
        <f>D73*-Parameter!$C$4</f>
        <v>-40.599999999999994</v>
      </c>
      <c r="E75" s="74">
        <f>E73*-Parameter!$C$4</f>
        <v>-40.599999999999994</v>
      </c>
      <c r="F75" s="75">
        <f>F73*-Parameter!$C$4</f>
        <v>-40.599999999999994</v>
      </c>
      <c r="G75" s="108">
        <f>G73*-Parameter!$C$4</f>
        <v>-25.9</v>
      </c>
      <c r="H75" s="108">
        <f>H73*-Parameter!$C$4</f>
        <v>-25.9</v>
      </c>
      <c r="I75" s="71">
        <f>I73*-Parameter!$C$4</f>
        <v>-25.9</v>
      </c>
      <c r="K75" s="111"/>
    </row>
    <row r="76" spans="2:11" s="42" customFormat="1" x14ac:dyDescent="0.2">
      <c r="B76" s="436" t="s">
        <v>204</v>
      </c>
      <c r="C76" s="437"/>
      <c r="D76" s="327">
        <f t="shared" ref="D76:I76" si="29">SUM(D73:D75)</f>
        <v>202.99999999999997</v>
      </c>
      <c r="E76" s="328">
        <f t="shared" si="29"/>
        <v>202.99999999999997</v>
      </c>
      <c r="F76" s="328">
        <f t="shared" si="29"/>
        <v>202.99999999999997</v>
      </c>
      <c r="G76" s="329">
        <f t="shared" si="29"/>
        <v>129.49999999999997</v>
      </c>
      <c r="H76" s="328">
        <f t="shared" si="29"/>
        <v>129.49999999999997</v>
      </c>
      <c r="I76" s="330">
        <f t="shared" si="29"/>
        <v>129.49999999999997</v>
      </c>
      <c r="K76" s="69"/>
    </row>
    <row r="77" spans="2:11" x14ac:dyDescent="0.2">
      <c r="B77" s="87" t="s">
        <v>208</v>
      </c>
      <c r="C77" s="106"/>
      <c r="D77" s="107">
        <v>0</v>
      </c>
      <c r="E77" s="108">
        <f>E6-L31</f>
        <v>390</v>
      </c>
      <c r="F77" s="108">
        <f>F6-L31</f>
        <v>686</v>
      </c>
      <c r="G77" s="70">
        <f>G6-2*L32</f>
        <v>0</v>
      </c>
      <c r="H77" s="108">
        <f>H6-2*L32</f>
        <v>240</v>
      </c>
      <c r="I77" s="71">
        <f>I6-2*L32</f>
        <v>536</v>
      </c>
    </row>
    <row r="78" spans="2:11" x14ac:dyDescent="0.2">
      <c r="B78" s="87" t="s">
        <v>189</v>
      </c>
      <c r="C78" s="106"/>
      <c r="D78" s="107"/>
      <c r="E78" s="108"/>
      <c r="F78" s="108"/>
      <c r="G78" s="70">
        <f>$L$32-$L$28</f>
        <v>74</v>
      </c>
      <c r="H78" s="108">
        <f>$L$32-$L$28</f>
        <v>74</v>
      </c>
      <c r="I78" s="71">
        <f>$L$32-$L$28</f>
        <v>74</v>
      </c>
    </row>
    <row r="79" spans="2:11" x14ac:dyDescent="0.2">
      <c r="B79" s="429" t="s">
        <v>65</v>
      </c>
      <c r="C79" s="430"/>
      <c r="D79" s="301">
        <f t="shared" ref="D79:I79" si="30">D7</f>
        <v>321</v>
      </c>
      <c r="E79" s="259">
        <f t="shared" si="30"/>
        <v>464</v>
      </c>
      <c r="F79" s="259">
        <f t="shared" si="30"/>
        <v>643</v>
      </c>
      <c r="G79" s="260">
        <f t="shared" si="30"/>
        <v>412</v>
      </c>
      <c r="H79" s="270">
        <f t="shared" si="30"/>
        <v>562</v>
      </c>
      <c r="I79" s="261">
        <f t="shared" si="30"/>
        <v>781</v>
      </c>
    </row>
    <row r="80" spans="2:11" x14ac:dyDescent="0.2">
      <c r="B80" s="321" t="s">
        <v>18</v>
      </c>
      <c r="C80" s="306"/>
      <c r="D80" s="302">
        <f>$L$28</f>
        <v>300</v>
      </c>
      <c r="E80" s="108">
        <f>$L$28</f>
        <v>300</v>
      </c>
      <c r="F80" s="108">
        <f>$L$28</f>
        <v>300</v>
      </c>
      <c r="G80" s="74">
        <f>2*$L$28</f>
        <v>600</v>
      </c>
      <c r="H80" s="76">
        <f>2*$L$28</f>
        <v>600</v>
      </c>
      <c r="I80" s="75">
        <f>2*$L$28</f>
        <v>600</v>
      </c>
    </row>
    <row r="81" spans="2:9" x14ac:dyDescent="0.2">
      <c r="B81" s="405" t="s">
        <v>7</v>
      </c>
      <c r="C81" s="423"/>
      <c r="D81" s="109">
        <f t="shared" ref="D81:I81" si="31">SUM(D76:D80)</f>
        <v>824</v>
      </c>
      <c r="E81" s="67">
        <f t="shared" si="31"/>
        <v>1357</v>
      </c>
      <c r="F81" s="68">
        <f t="shared" si="31"/>
        <v>1832</v>
      </c>
      <c r="G81" s="67">
        <f t="shared" si="31"/>
        <v>1215.5</v>
      </c>
      <c r="H81" s="66">
        <f t="shared" si="31"/>
        <v>1605.5</v>
      </c>
      <c r="I81" s="68">
        <f t="shared" si="31"/>
        <v>2120.5</v>
      </c>
    </row>
    <row r="82" spans="2:9" x14ac:dyDescent="0.2">
      <c r="B82" s="95"/>
      <c r="C82" s="96"/>
      <c r="D82" s="110"/>
      <c r="E82" s="61"/>
      <c r="F82" s="62"/>
      <c r="G82" s="61"/>
      <c r="H82" s="111"/>
      <c r="I82" s="62"/>
    </row>
    <row r="83" spans="2:9" x14ac:dyDescent="0.2">
      <c r="B83" s="420" t="s">
        <v>70</v>
      </c>
      <c r="C83" s="424"/>
      <c r="D83" s="112">
        <f t="shared" ref="D83:I83" si="32">D81-D33</f>
        <v>87</v>
      </c>
      <c r="E83" s="98">
        <f t="shared" si="32"/>
        <v>87</v>
      </c>
      <c r="F83" s="99">
        <f t="shared" si="32"/>
        <v>87</v>
      </c>
      <c r="G83" s="98">
        <f t="shared" si="32"/>
        <v>55.5</v>
      </c>
      <c r="H83" s="97">
        <f t="shared" si="32"/>
        <v>55.5</v>
      </c>
      <c r="I83" s="99">
        <f t="shared" si="32"/>
        <v>55.5</v>
      </c>
    </row>
    <row r="84" spans="2:9" x14ac:dyDescent="0.2">
      <c r="B84" s="258" t="s">
        <v>185</v>
      </c>
      <c r="C84" s="296"/>
      <c r="D84" s="297"/>
      <c r="E84" s="299" t="s">
        <v>184</v>
      </c>
      <c r="F84" s="298" t="s">
        <v>184</v>
      </c>
      <c r="G84" s="297"/>
      <c r="H84" s="297" t="s">
        <v>184</v>
      </c>
      <c r="I84" s="298" t="s">
        <v>184</v>
      </c>
    </row>
    <row r="85" spans="2:9" ht="6" customHeight="1" x14ac:dyDescent="0.2"/>
    <row r="86" spans="2:9" x14ac:dyDescent="0.2">
      <c r="D86" s="100"/>
    </row>
    <row r="87" spans="2:9" x14ac:dyDescent="0.2">
      <c r="D87" s="100"/>
    </row>
    <row r="88" spans="2:9" x14ac:dyDescent="0.2">
      <c r="D88" s="100"/>
    </row>
    <row r="89" spans="2:9" x14ac:dyDescent="0.2">
      <c r="D89" s="100"/>
    </row>
    <row r="90" spans="2:9" x14ac:dyDescent="0.2">
      <c r="D90" s="100"/>
    </row>
  </sheetData>
  <mergeCells count="47">
    <mergeCell ref="M31:M32"/>
    <mergeCell ref="B57:C57"/>
    <mergeCell ref="B58:C58"/>
    <mergeCell ref="B59:C59"/>
    <mergeCell ref="B76:C76"/>
    <mergeCell ref="B81:C81"/>
    <mergeCell ref="B60:C60"/>
    <mergeCell ref="B62:C62"/>
    <mergeCell ref="B83:C83"/>
    <mergeCell ref="G67:I67"/>
    <mergeCell ref="E66:F66"/>
    <mergeCell ref="B79:C79"/>
    <mergeCell ref="E14:F14"/>
    <mergeCell ref="G14:I14"/>
    <mergeCell ref="E36:F36"/>
    <mergeCell ref="G36:I36"/>
    <mergeCell ref="E51:F51"/>
    <mergeCell ref="G66:I66"/>
    <mergeCell ref="E28:F28"/>
    <mergeCell ref="G28:I28"/>
    <mergeCell ref="B30:C30"/>
    <mergeCell ref="B32:C32"/>
    <mergeCell ref="B33:C33"/>
    <mergeCell ref="B54:C54"/>
    <mergeCell ref="G51:I51"/>
    <mergeCell ref="B24:C24"/>
    <mergeCell ref="B26:C26"/>
    <mergeCell ref="B39:C39"/>
    <mergeCell ref="B45:C45"/>
    <mergeCell ref="B47:C47"/>
    <mergeCell ref="B74:C74"/>
    <mergeCell ref="E4:F4"/>
    <mergeCell ref="G4:I4"/>
    <mergeCell ref="B6:C6"/>
    <mergeCell ref="B7:C7"/>
    <mergeCell ref="B8:C8"/>
    <mergeCell ref="B9:C9"/>
    <mergeCell ref="B11:C11"/>
    <mergeCell ref="B12:C12"/>
    <mergeCell ref="B17:C17"/>
    <mergeCell ref="B43:C43"/>
    <mergeCell ref="B44:C44"/>
    <mergeCell ref="B42:C42"/>
    <mergeCell ref="B19:C19"/>
    <mergeCell ref="B20:C20"/>
    <mergeCell ref="B21:C21"/>
    <mergeCell ref="B22:C22"/>
  </mergeCells>
  <hyperlinks>
    <hyperlink ref="K26" r:id="rId1" location="doc98424bodyText6"/>
  </hyperlinks>
  <printOptions horizontalCentered="1" verticalCentered="1"/>
  <pageMargins left="0.78740157480314965" right="0.78740157480314965" top="0.98425196850393704" bottom="0.98425196850393704" header="0.47244094488188981" footer="0.47244094488188981"/>
  <pageSetup paperSize="9" scale="96" orientation="landscape" horizontalDpi="300" verticalDpi="300" r:id="rId2"/>
  <headerFooter alignWithMargins="0"/>
  <rowBreaks count="2" manualBreakCount="2">
    <brk id="27" min="1" max="8" man="1"/>
    <brk id="64" min="1" max="8" man="1"/>
  </rowBreaks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J40"/>
  <sheetViews>
    <sheetView showGridLines="0" workbookViewId="0">
      <selection activeCell="B40" sqref="B40"/>
    </sheetView>
  </sheetViews>
  <sheetFormatPr baseColWidth="10" defaultRowHeight="12.75" x14ac:dyDescent="0.2"/>
  <cols>
    <col min="1" max="1" width="5" style="16" customWidth="1"/>
    <col min="2" max="2" width="43.42578125" style="16" customWidth="1"/>
    <col min="3" max="3" width="9" style="16" customWidth="1"/>
    <col min="4" max="4" width="8.5703125" style="16" customWidth="1"/>
    <col min="5" max="5" width="5.28515625" style="16" customWidth="1"/>
    <col min="6" max="6" width="12.42578125" style="16" customWidth="1"/>
    <col min="7" max="7" width="7.7109375" style="16" customWidth="1"/>
    <col min="8" max="8" width="7.5703125" style="16" customWidth="1"/>
    <col min="9" max="9" width="9.140625" style="16" customWidth="1"/>
    <col min="10" max="10" width="9.5703125" style="16" customWidth="1"/>
    <col min="11" max="16384" width="11.42578125" style="16"/>
  </cols>
  <sheetData>
    <row r="2" spans="2:10" x14ac:dyDescent="0.2">
      <c r="B2" s="77" t="s">
        <v>210</v>
      </c>
      <c r="C2" s="334"/>
      <c r="D2" s="335"/>
    </row>
    <row r="4" spans="2:10" ht="12" customHeight="1" x14ac:dyDescent="0.2">
      <c r="B4" s="101"/>
      <c r="C4" s="438" t="s">
        <v>72</v>
      </c>
      <c r="D4" s="439"/>
      <c r="E4" s="439"/>
      <c r="F4" s="440"/>
      <c r="G4" s="441" t="s">
        <v>73</v>
      </c>
      <c r="H4" s="439"/>
      <c r="I4" s="439"/>
      <c r="J4" s="440"/>
    </row>
    <row r="5" spans="2:10" s="118" customFormat="1" ht="12.75" customHeight="1" x14ac:dyDescent="0.2">
      <c r="B5" s="117"/>
      <c r="C5" s="442" t="s">
        <v>74</v>
      </c>
      <c r="D5" s="443"/>
      <c r="E5" s="442" t="s">
        <v>75</v>
      </c>
      <c r="F5" s="444"/>
      <c r="G5" s="442" t="s">
        <v>74</v>
      </c>
      <c r="H5" s="443"/>
      <c r="I5" s="442" t="s">
        <v>75</v>
      </c>
      <c r="J5" s="444"/>
    </row>
    <row r="6" spans="2:10" ht="12.75" customHeight="1" x14ac:dyDescent="0.2">
      <c r="B6" s="363" t="s">
        <v>229</v>
      </c>
      <c r="C6" s="26"/>
      <c r="D6" s="374">
        <v>40</v>
      </c>
      <c r="E6" s="311"/>
      <c r="F6" s="84">
        <f>D6</f>
        <v>40</v>
      </c>
      <c r="G6" s="311"/>
      <c r="H6" s="26">
        <f>D6</f>
        <v>40</v>
      </c>
      <c r="I6" s="311"/>
      <c r="J6" s="84">
        <f>D6</f>
        <v>40</v>
      </c>
    </row>
    <row r="7" spans="2:10" ht="12.75" customHeight="1" x14ac:dyDescent="0.2">
      <c r="B7" s="119" t="s">
        <v>76</v>
      </c>
      <c r="C7" s="83"/>
      <c r="D7" s="336">
        <v>100</v>
      </c>
      <c r="E7" s="113"/>
      <c r="F7" s="101">
        <f>D7</f>
        <v>100</v>
      </c>
      <c r="G7" s="113"/>
      <c r="H7" s="83">
        <v>100</v>
      </c>
      <c r="I7" s="113"/>
      <c r="J7" s="101">
        <f>H7</f>
        <v>100</v>
      </c>
    </row>
    <row r="8" spans="2:10" ht="12.75" customHeight="1" x14ac:dyDescent="0.2">
      <c r="B8" s="119" t="s">
        <v>228</v>
      </c>
      <c r="C8" s="83"/>
      <c r="D8" s="336">
        <v>90</v>
      </c>
      <c r="E8" s="113"/>
      <c r="F8" s="101">
        <f>D8</f>
        <v>90</v>
      </c>
      <c r="G8" s="113"/>
      <c r="H8" s="83">
        <v>90</v>
      </c>
      <c r="I8" s="113"/>
      <c r="J8" s="101">
        <f>H8</f>
        <v>90</v>
      </c>
    </row>
    <row r="9" spans="2:10" ht="12.75" customHeight="1" x14ac:dyDescent="0.2">
      <c r="B9" s="375" t="s">
        <v>89</v>
      </c>
      <c r="C9" s="376"/>
      <c r="D9" s="377">
        <v>40</v>
      </c>
      <c r="E9" s="378"/>
      <c r="F9" s="379">
        <f>D9</f>
        <v>40</v>
      </c>
      <c r="G9" s="378"/>
      <c r="H9" s="376">
        <f>D9</f>
        <v>40</v>
      </c>
      <c r="I9" s="378"/>
      <c r="J9" s="379">
        <f>H9</f>
        <v>40</v>
      </c>
    </row>
    <row r="10" spans="2:10" ht="12.75" customHeight="1" x14ac:dyDescent="0.2">
      <c r="B10" s="120" t="s">
        <v>77</v>
      </c>
      <c r="C10" s="337"/>
      <c r="D10" s="338"/>
      <c r="E10" s="339"/>
      <c r="F10" s="340"/>
      <c r="G10" s="341">
        <f>C26/4</f>
        <v>0.1</v>
      </c>
      <c r="H10" s="121">
        <f>H9*G10*-1</f>
        <v>-4</v>
      </c>
      <c r="I10" s="341">
        <f>G10</f>
        <v>0.1</v>
      </c>
      <c r="J10" s="122">
        <f>J9*I10*-1</f>
        <v>-4</v>
      </c>
    </row>
    <row r="11" spans="2:10" ht="12.75" customHeight="1" x14ac:dyDescent="0.2">
      <c r="B11" s="342" t="s">
        <v>88</v>
      </c>
      <c r="C11" s="73"/>
      <c r="D11" s="73">
        <f>D7-D8</f>
        <v>10</v>
      </c>
      <c r="E11" s="343"/>
      <c r="F11" s="344">
        <f>D11</f>
        <v>10</v>
      </c>
      <c r="G11" s="343"/>
      <c r="H11" s="73">
        <f>H7-H8-H10</f>
        <v>14</v>
      </c>
      <c r="I11" s="343"/>
      <c r="J11" s="344">
        <f>J7-J8-J10</f>
        <v>14</v>
      </c>
    </row>
    <row r="12" spans="2:10" ht="12.75" customHeight="1" x14ac:dyDescent="0.2">
      <c r="B12" s="124" t="s">
        <v>211</v>
      </c>
      <c r="C12" s="22">
        <v>0.25</v>
      </c>
      <c r="D12" s="16">
        <f>C12*D11</f>
        <v>2.5</v>
      </c>
      <c r="E12" s="113"/>
      <c r="F12" s="101"/>
      <c r="G12" s="345"/>
      <c r="H12" s="346"/>
      <c r="I12" s="347"/>
      <c r="J12" s="348"/>
    </row>
    <row r="13" spans="2:10" ht="12.75" customHeight="1" x14ac:dyDescent="0.2">
      <c r="B13" s="119" t="s">
        <v>212</v>
      </c>
      <c r="C13" s="22">
        <v>0.14000000000000001</v>
      </c>
      <c r="D13" s="16">
        <f>C13*D11</f>
        <v>1.4000000000000001</v>
      </c>
      <c r="E13" s="132">
        <v>0.14000000000000001</v>
      </c>
      <c r="F13" s="101">
        <f>F11*E13</f>
        <v>1.4000000000000001</v>
      </c>
      <c r="G13" s="345"/>
      <c r="H13" s="346"/>
      <c r="I13" s="347"/>
      <c r="J13" s="348"/>
    </row>
    <row r="14" spans="2:10" ht="12.75" customHeight="1" x14ac:dyDescent="0.2">
      <c r="B14" s="125" t="s">
        <v>223</v>
      </c>
      <c r="C14" s="126">
        <v>0.15</v>
      </c>
      <c r="D14" s="127">
        <f>C14*D11</f>
        <v>1.5</v>
      </c>
      <c r="E14" s="134">
        <v>0.45</v>
      </c>
      <c r="F14" s="140">
        <f>E14*(F11-F13)</f>
        <v>3.87</v>
      </c>
      <c r="G14" s="345"/>
      <c r="H14" s="349"/>
      <c r="I14" s="350"/>
      <c r="J14" s="348"/>
    </row>
    <row r="15" spans="2:10" s="83" customFormat="1" ht="12.75" customHeight="1" x14ac:dyDescent="0.2">
      <c r="B15" s="119" t="s">
        <v>213</v>
      </c>
      <c r="C15" s="351"/>
      <c r="D15" s="352"/>
      <c r="E15" s="350"/>
      <c r="F15" s="348"/>
      <c r="G15" s="141">
        <f>Parameter!C5</f>
        <v>0.01</v>
      </c>
      <c r="H15" s="130">
        <f>H6*G15</f>
        <v>0.4</v>
      </c>
      <c r="I15" s="141">
        <f>Parameter!C5</f>
        <v>0.01</v>
      </c>
      <c r="J15" s="131">
        <f>J6*I15</f>
        <v>0.4</v>
      </c>
    </row>
    <row r="16" spans="2:10" s="83" customFormat="1" ht="12.75" customHeight="1" x14ac:dyDescent="0.2">
      <c r="B16" s="119" t="s">
        <v>78</v>
      </c>
      <c r="C16" s="351"/>
      <c r="D16" s="352"/>
      <c r="E16" s="350"/>
      <c r="F16" s="348"/>
      <c r="G16" s="353">
        <f>Parameter!C4</f>
        <v>0.15</v>
      </c>
      <c r="H16" s="354">
        <f>G16*H11</f>
        <v>2.1</v>
      </c>
      <c r="I16" s="353">
        <f>G16</f>
        <v>0.15</v>
      </c>
      <c r="J16" s="133">
        <f>I16*J11</f>
        <v>2.1</v>
      </c>
    </row>
    <row r="17" spans="2:10" ht="12.75" customHeight="1" x14ac:dyDescent="0.2">
      <c r="B17" s="125" t="s">
        <v>79</v>
      </c>
      <c r="C17" s="355"/>
      <c r="D17" s="356"/>
      <c r="E17" s="357"/>
      <c r="F17" s="358"/>
      <c r="G17" s="142">
        <f>Parameter!C6</f>
        <v>0.2</v>
      </c>
      <c r="H17" s="127">
        <f>G17*H11</f>
        <v>2.8000000000000003</v>
      </c>
      <c r="I17" s="142">
        <f>G17</f>
        <v>0.2</v>
      </c>
      <c r="J17" s="140">
        <f>I17*J11</f>
        <v>2.8000000000000003</v>
      </c>
    </row>
    <row r="18" spans="2:10" ht="12.75" customHeight="1" x14ac:dyDescent="0.2">
      <c r="B18" s="119" t="s">
        <v>80</v>
      </c>
      <c r="D18" s="128">
        <f>SUM(D12:D14)</f>
        <v>5.4</v>
      </c>
      <c r="E18" s="113"/>
      <c r="F18" s="101">
        <f>SUM(F12:F14)</f>
        <v>5.2700000000000005</v>
      </c>
      <c r="G18" s="113"/>
      <c r="H18" s="128">
        <f>SUM(H15:H17)</f>
        <v>5.3000000000000007</v>
      </c>
      <c r="I18" s="113"/>
      <c r="J18" s="133">
        <f>SUM(J15:J17)</f>
        <v>5.3000000000000007</v>
      </c>
    </row>
    <row r="19" spans="2:10" ht="15.75" customHeight="1" x14ac:dyDescent="0.25">
      <c r="B19" s="135" t="s">
        <v>87</v>
      </c>
      <c r="C19" s="136"/>
      <c r="D19" s="137">
        <f>D11-D18</f>
        <v>4.5999999999999996</v>
      </c>
      <c r="E19" s="138"/>
      <c r="F19" s="139">
        <f>F11-F18</f>
        <v>4.7299999999999995</v>
      </c>
      <c r="G19" s="138"/>
      <c r="H19" s="137">
        <f>H11-H18</f>
        <v>8.6999999999999993</v>
      </c>
      <c r="I19" s="138"/>
      <c r="J19" s="139">
        <f>J11-J18</f>
        <v>8.6999999999999993</v>
      </c>
    </row>
    <row r="21" spans="2:10" x14ac:dyDescent="0.2">
      <c r="B21" s="380" t="s">
        <v>230</v>
      </c>
      <c r="C21" s="60"/>
      <c r="D21" s="359">
        <f>D11/D6</f>
        <v>0.25</v>
      </c>
      <c r="E21" s="312"/>
      <c r="F21" s="360">
        <f>F11/F6</f>
        <v>0.25</v>
      </c>
      <c r="G21" s="60"/>
      <c r="H21" s="359">
        <f>H11/H6</f>
        <v>0.35</v>
      </c>
      <c r="I21" s="312"/>
      <c r="J21" s="359">
        <f>J11/J6</f>
        <v>0.35</v>
      </c>
    </row>
    <row r="22" spans="2:10" x14ac:dyDescent="0.2">
      <c r="B22" s="381" t="s">
        <v>231</v>
      </c>
      <c r="C22" s="64"/>
      <c r="D22" s="361">
        <f>D19/D6</f>
        <v>0.11499999999999999</v>
      </c>
      <c r="E22" s="35"/>
      <c r="F22" s="362">
        <f>F19/F6</f>
        <v>0.11824999999999999</v>
      </c>
      <c r="G22" s="64"/>
      <c r="H22" s="361">
        <f>H19/H6</f>
        <v>0.21749999999999997</v>
      </c>
      <c r="I22" s="35"/>
      <c r="J22" s="361">
        <f>J19/J6</f>
        <v>0.21749999999999997</v>
      </c>
    </row>
    <row r="23" spans="2:10" x14ac:dyDescent="0.2">
      <c r="B23" s="363" t="s">
        <v>214</v>
      </c>
      <c r="C23" s="83"/>
      <c r="D23" s="364"/>
      <c r="E23" s="83"/>
      <c r="F23" s="364"/>
      <c r="G23" s="83"/>
      <c r="H23" s="364"/>
      <c r="I23" s="83"/>
      <c r="J23" s="364"/>
    </row>
    <row r="25" spans="2:10" x14ac:dyDescent="0.2">
      <c r="B25" s="60" t="s">
        <v>224</v>
      </c>
      <c r="C25" s="365">
        <v>0.19</v>
      </c>
      <c r="D25" s="130">
        <f>$D$9*C25</f>
        <v>7.6</v>
      </c>
      <c r="E25" s="129">
        <f>C25</f>
        <v>0.19</v>
      </c>
      <c r="F25" s="131">
        <f>F9*C25</f>
        <v>7.6</v>
      </c>
      <c r="G25" s="366">
        <f>Parameter!C4</f>
        <v>0.15</v>
      </c>
      <c r="H25" s="130">
        <f>H9*G25</f>
        <v>6</v>
      </c>
      <c r="I25" s="141">
        <f>G25</f>
        <v>0.15</v>
      </c>
      <c r="J25" s="131">
        <f>H25</f>
        <v>6</v>
      </c>
    </row>
    <row r="26" spans="2:10" x14ac:dyDescent="0.2">
      <c r="B26" s="113" t="s">
        <v>233</v>
      </c>
      <c r="C26" s="367">
        <v>0.4</v>
      </c>
      <c r="D26" s="354">
        <f>D9*C26</f>
        <v>16</v>
      </c>
      <c r="E26" s="132">
        <f>C26</f>
        <v>0.4</v>
      </c>
      <c r="F26" s="133">
        <f>D26</f>
        <v>16</v>
      </c>
      <c r="G26" s="368">
        <f>Parameter!C6</f>
        <v>0.2</v>
      </c>
      <c r="H26" s="354">
        <f>H9*G26+H17</f>
        <v>10.8</v>
      </c>
      <c r="I26" s="353">
        <f>G26</f>
        <v>0.2</v>
      </c>
      <c r="J26" s="133">
        <f>H26</f>
        <v>10.8</v>
      </c>
    </row>
    <row r="27" spans="2:10" x14ac:dyDescent="0.2">
      <c r="B27" s="64" t="s">
        <v>232</v>
      </c>
      <c r="C27" s="369">
        <f>D27/D11</f>
        <v>0.54</v>
      </c>
      <c r="D27" s="127">
        <f>D18</f>
        <v>5.4</v>
      </c>
      <c r="E27" s="369">
        <f>F27/F11</f>
        <v>0.52700000000000002</v>
      </c>
      <c r="F27" s="140">
        <f>F18</f>
        <v>5.2700000000000005</v>
      </c>
      <c r="G27" s="362">
        <f>H27/H11</f>
        <v>0.37857142857142861</v>
      </c>
      <c r="H27" s="127">
        <f>H18</f>
        <v>5.3000000000000007</v>
      </c>
      <c r="I27" s="369">
        <f>J27/J11</f>
        <v>0.37857142857142861</v>
      </c>
      <c r="J27" s="140">
        <f>J18</f>
        <v>5.3000000000000007</v>
      </c>
    </row>
    <row r="28" spans="2:10" x14ac:dyDescent="0.2">
      <c r="B28" s="64" t="s">
        <v>234</v>
      </c>
      <c r="C28" s="311"/>
      <c r="D28" s="370">
        <f>SUM(D25:D27)</f>
        <v>29</v>
      </c>
      <c r="E28" s="35"/>
      <c r="F28" s="127">
        <f>SUM(F25:F27)</f>
        <v>28.87</v>
      </c>
      <c r="G28" s="311"/>
      <c r="H28" s="370">
        <f>SUM(H25:H27)</f>
        <v>22.1</v>
      </c>
      <c r="I28" s="35"/>
      <c r="J28" s="140">
        <f>SUM(J25:J27)</f>
        <v>22.1</v>
      </c>
    </row>
    <row r="31" spans="2:10" x14ac:dyDescent="0.2">
      <c r="B31" s="371" t="s">
        <v>215</v>
      </c>
    </row>
    <row r="32" spans="2:10" x14ac:dyDescent="0.2">
      <c r="B32" s="16" t="s">
        <v>216</v>
      </c>
    </row>
    <row r="33" spans="2:2" x14ac:dyDescent="0.2">
      <c r="B33" s="16" t="s">
        <v>225</v>
      </c>
    </row>
    <row r="35" spans="2:2" x14ac:dyDescent="0.2">
      <c r="B35" s="371" t="s">
        <v>217</v>
      </c>
    </row>
    <row r="36" spans="2:2" x14ac:dyDescent="0.2">
      <c r="B36" s="16" t="s">
        <v>218</v>
      </c>
    </row>
    <row r="37" spans="2:2" x14ac:dyDescent="0.2">
      <c r="B37" s="16" t="s">
        <v>219</v>
      </c>
    </row>
    <row r="38" spans="2:2" x14ac:dyDescent="0.2">
      <c r="B38" s="16" t="s">
        <v>220</v>
      </c>
    </row>
    <row r="39" spans="2:2" x14ac:dyDescent="0.2">
      <c r="B39" s="16" t="s">
        <v>221</v>
      </c>
    </row>
    <row r="40" spans="2:2" x14ac:dyDescent="0.2">
      <c r="B40" s="16" t="s">
        <v>222</v>
      </c>
    </row>
  </sheetData>
  <mergeCells count="6">
    <mergeCell ref="C4:F4"/>
    <mergeCell ref="G4:J4"/>
    <mergeCell ref="C5:D5"/>
    <mergeCell ref="E5:F5"/>
    <mergeCell ref="G5:H5"/>
    <mergeCell ref="I5:J5"/>
  </mergeCells>
  <printOptions horizontalCentered="1" verticalCentered="1"/>
  <pageMargins left="0.79" right="0.79" top="0.98" bottom="0.98" header="0.51" footer="0.51"/>
  <pageSetup paperSize="9" orientation="landscape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showRowColHeaders="0" workbookViewId="0">
      <selection activeCell="N18" sqref="N18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showRowColHeaders="0" workbookViewId="0">
      <selection activeCell="P28" sqref="P28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showRowColHeaders="0"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4</vt:i4>
      </vt:variant>
    </vt:vector>
  </HeadingPairs>
  <TitlesOfParts>
    <vt:vector size="18" baseType="lpstr">
      <vt:lpstr>Navi</vt:lpstr>
      <vt:lpstr>Daten</vt:lpstr>
      <vt:lpstr>Parameter</vt:lpstr>
      <vt:lpstr>Finanzierungssaldo</vt:lpstr>
      <vt:lpstr>Harz IV-BD</vt:lpstr>
      <vt:lpstr>Bsp. Ausw. Unt.</vt:lpstr>
      <vt:lpstr>Netto-ESt %</vt:lpstr>
      <vt:lpstr>Netto-A %</vt:lpstr>
      <vt:lpstr>verf. Eink.</vt:lpstr>
      <vt:lpstr>Grundtabelle</vt:lpstr>
      <vt:lpstr>Daten Abgabensatz</vt:lpstr>
      <vt:lpstr>Daten verfEink</vt:lpstr>
      <vt:lpstr>Daten Nettosteuersatz</vt:lpstr>
      <vt:lpstr>unterm Mindestlohn</vt:lpstr>
      <vt:lpstr>'Bsp. Ausw. Unt.'!Druckbereich</vt:lpstr>
      <vt:lpstr>Finanzierungssaldo!Druckbereich</vt:lpstr>
      <vt:lpstr>Grundtabelle!Druckbereich</vt:lpstr>
      <vt:lpstr>'Harz IV-BD'!Druckbereich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2019-04-29T11:51:12Z</dcterms:created>
  <dcterms:modified xsi:type="dcterms:W3CDTF">2019-04-29T11:51:50Z</dcterms:modified>
</cp:coreProperties>
</file>